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1er TRIM\"/>
    </mc:Choice>
  </mc:AlternateContent>
  <bookViews>
    <workbookView xWindow="0" yWindow="0" windowWidth="28800" windowHeight="12330" tabRatio="553"/>
  </bookViews>
  <sheets>
    <sheet name="RESUMEN" sheetId="1" r:id="rId1"/>
    <sheet name="PDM" sheetId="10" r:id="rId2"/>
    <sheet name="FORTAMUNDF" sheetId="11" r:id="rId3"/>
    <sheet name="FISMDF" sheetId="12" r:id="rId4"/>
  </sheets>
  <definedNames>
    <definedName name="_xlnm.Print_Titles" localSheetId="1">PDM!$10:$10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" l="1"/>
  <c r="I19" i="12"/>
  <c r="C9" i="12" s="1"/>
  <c r="H19" i="12"/>
  <c r="G19" i="12"/>
  <c r="I17" i="12"/>
  <c r="N17" i="12" s="1"/>
  <c r="C8" i="12"/>
  <c r="C10" i="12" s="1"/>
  <c r="L17" i="12" l="1"/>
  <c r="L19" i="12" s="1"/>
  <c r="K17" i="12"/>
  <c r="K19" i="12" s="1"/>
  <c r="Z19" i="1" l="1"/>
  <c r="U20" i="1"/>
  <c r="T20" i="1"/>
  <c r="G17" i="1"/>
  <c r="C7" i="10" l="1"/>
  <c r="C6" i="10"/>
  <c r="J30" i="10"/>
  <c r="H30" i="10"/>
  <c r="L29" i="10"/>
  <c r="K29" i="10"/>
  <c r="I29" i="10"/>
  <c r="N29" i="10" s="1"/>
  <c r="G29" i="10"/>
  <c r="L28" i="10"/>
  <c r="K28" i="10"/>
  <c r="I28" i="10"/>
  <c r="N28" i="10" s="1"/>
  <c r="G28" i="10"/>
  <c r="L27" i="10"/>
  <c r="K27" i="10" s="1"/>
  <c r="I27" i="10"/>
  <c r="G27" i="10"/>
  <c r="N27" i="10" s="1"/>
  <c r="L26" i="10"/>
  <c r="K26" i="10" s="1"/>
  <c r="I26" i="10"/>
  <c r="N26" i="10" s="1"/>
  <c r="G26" i="10"/>
  <c r="N25" i="10"/>
  <c r="L25" i="10"/>
  <c r="K25" i="10" s="1"/>
  <c r="I25" i="10"/>
  <c r="G25" i="10"/>
  <c r="J24" i="10"/>
  <c r="L24" i="10" s="1"/>
  <c r="K24" i="10" s="1"/>
  <c r="G24" i="10"/>
  <c r="N23" i="10"/>
  <c r="L23" i="10"/>
  <c r="K23" i="10"/>
  <c r="I23" i="10"/>
  <c r="G23" i="10"/>
  <c r="L22" i="10"/>
  <c r="K22" i="10"/>
  <c r="I22" i="10"/>
  <c r="N22" i="10" s="1"/>
  <c r="G22" i="10"/>
  <c r="L21" i="10"/>
  <c r="K21" i="10"/>
  <c r="I21" i="10"/>
  <c r="N21" i="10" s="1"/>
  <c r="G21" i="10"/>
  <c r="N20" i="10"/>
  <c r="L20" i="10"/>
  <c r="K20" i="10" s="1"/>
  <c r="I20" i="10"/>
  <c r="G20" i="10"/>
  <c r="J19" i="10"/>
  <c r="L19" i="10" s="1"/>
  <c r="K19" i="10" s="1"/>
  <c r="I19" i="10"/>
  <c r="G19" i="10"/>
  <c r="N18" i="10"/>
  <c r="L18" i="10"/>
  <c r="K18" i="10" s="1"/>
  <c r="I18" i="10"/>
  <c r="G18" i="10"/>
  <c r="J17" i="10"/>
  <c r="L17" i="10" s="1"/>
  <c r="G17" i="10"/>
  <c r="N16" i="10"/>
  <c r="L16" i="10"/>
  <c r="K16" i="10"/>
  <c r="I16" i="10"/>
  <c r="G16" i="10"/>
  <c r="L15" i="10"/>
  <c r="K15" i="10"/>
  <c r="I15" i="10"/>
  <c r="N15" i="10" s="1"/>
  <c r="G15" i="10"/>
  <c r="L14" i="10"/>
  <c r="K14" i="10" s="1"/>
  <c r="I14" i="10"/>
  <c r="N14" i="10" s="1"/>
  <c r="G14" i="10"/>
  <c r="L13" i="10"/>
  <c r="K13" i="10" s="1"/>
  <c r="J13" i="10"/>
  <c r="I13" i="10"/>
  <c r="N13" i="10" s="1"/>
  <c r="G13" i="10"/>
  <c r="L12" i="10"/>
  <c r="K12" i="10"/>
  <c r="I12" i="10"/>
  <c r="G12" i="10"/>
  <c r="G30" i="10" s="1"/>
  <c r="N11" i="10"/>
  <c r="L11" i="10"/>
  <c r="K11" i="10"/>
  <c r="I11" i="10"/>
  <c r="G11" i="10"/>
  <c r="K17" i="10" l="1"/>
  <c r="L30" i="10"/>
  <c r="K30" i="10"/>
  <c r="I30" i="10"/>
  <c r="I17" i="10"/>
  <c r="N17" i="10" s="1"/>
  <c r="I24" i="10"/>
  <c r="N24" i="10" s="1"/>
  <c r="N12" i="10"/>
  <c r="O18" i="11" l="1"/>
  <c r="N18" i="11"/>
  <c r="L21" i="11"/>
  <c r="J21" i="11"/>
  <c r="I21" i="11"/>
  <c r="H21" i="11"/>
  <c r="I19" i="11"/>
  <c r="N19" i="11" s="1"/>
  <c r="G19" i="11"/>
  <c r="K19" i="11" s="1"/>
  <c r="L18" i="11"/>
  <c r="K18" i="11" s="1"/>
  <c r="I18" i="11"/>
  <c r="G18" i="11"/>
  <c r="J17" i="11"/>
  <c r="L17" i="11" s="1"/>
  <c r="K17" i="11" s="1"/>
  <c r="K21" i="11" s="1"/>
  <c r="I17" i="11"/>
  <c r="N17" i="11" s="1"/>
  <c r="O17" i="11" s="1"/>
  <c r="G17" i="11"/>
  <c r="G21" i="11" s="1"/>
  <c r="O19" i="11" l="1"/>
  <c r="C10" i="11" l="1"/>
  <c r="C9" i="11"/>
  <c r="Z20" i="1"/>
  <c r="Z21" i="1"/>
  <c r="Z18" i="1"/>
  <c r="C11" i="11" l="1"/>
  <c r="U22" i="1"/>
  <c r="C17" i="1" l="1"/>
  <c r="L5" i="10"/>
  <c r="C8" i="10" l="1"/>
  <c r="I22" i="1" l="1"/>
  <c r="S28" i="1" s="1"/>
  <c r="J21" i="1"/>
  <c r="K2" i="1" l="1"/>
  <c r="H22" i="1"/>
  <c r="F22" i="1"/>
  <c r="E22" i="1" l="1"/>
  <c r="S29" i="1" s="1"/>
  <c r="W22" i="1" l="1"/>
  <c r="X22" i="1"/>
  <c r="G22" i="1" l="1"/>
  <c r="V22" i="1" l="1"/>
  <c r="J17" i="1" l="1"/>
  <c r="Z17" i="1" s="1"/>
  <c r="S17" i="1" l="1"/>
  <c r="C22" i="1" l="1"/>
  <c r="Q22" i="1" l="1"/>
  <c r="S26" i="1" l="1"/>
  <c r="D22" i="1" l="1"/>
  <c r="S27" i="1" l="1"/>
  <c r="S25" i="1"/>
  <c r="T22" i="1"/>
  <c r="J20" i="1"/>
  <c r="J18" i="1"/>
  <c r="P22" i="1"/>
  <c r="S30" i="1" l="1"/>
  <c r="R22" i="1" l="1"/>
  <c r="M22" i="1"/>
  <c r="L22" i="1"/>
  <c r="K22" i="1"/>
  <c r="J22" i="1" l="1"/>
  <c r="Z22" i="1" l="1"/>
  <c r="S22" i="1"/>
  <c r="O22" i="1" l="1"/>
  <c r="N22" i="1"/>
</calcChain>
</file>

<file path=xl/sharedStrings.xml><?xml version="1.0" encoding="utf-8"?>
<sst xmlns="http://schemas.openxmlformats.org/spreadsheetml/2006/main" count="381" uniqueCount="170">
  <si>
    <t>PRESUPUESTO</t>
  </si>
  <si>
    <t>APROBADO</t>
  </si>
  <si>
    <t>DEVENGADO</t>
  </si>
  <si>
    <t>OBRA PÚBLICA</t>
  </si>
  <si>
    <t>CUADRO RESUMEN</t>
  </si>
  <si>
    <t>DIRECTOR DE EGRESOS</t>
  </si>
  <si>
    <t>PROGRAMA</t>
  </si>
  <si>
    <t>PDM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</si>
  <si>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</si>
  <si>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</si>
  <si>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</si>
  <si>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</si>
  <si>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</si>
  <si>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</si>
  <si>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</si>
  <si>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Programa</t>
  </si>
  <si>
    <t>Número de Obra</t>
  </si>
  <si>
    <t>Descripción de obra</t>
  </si>
  <si>
    <t>Total</t>
  </si>
  <si>
    <t>Municipal</t>
  </si>
  <si>
    <t>Modalidad  Ejecución</t>
  </si>
  <si>
    <t>Avance Financiero</t>
  </si>
  <si>
    <t>Avance Físico</t>
  </si>
  <si>
    <t>Metas                                                      U.M.         Cantidad</t>
  </si>
  <si>
    <t>Beneficiarios</t>
  </si>
  <si>
    <t>Modalidad Adjudicación</t>
  </si>
  <si>
    <t>Contratista</t>
  </si>
  <si>
    <t>No. De Contrato</t>
  </si>
  <si>
    <t>OBRA</t>
  </si>
  <si>
    <t>_______</t>
  </si>
  <si>
    <t>______</t>
  </si>
  <si>
    <t>T O T A L E S</t>
  </si>
  <si>
    <t>“Este Programa es público, ajeno a cualquier partido pólitico. Queda prohibido el uso para fines distintos a los establecidos en el programa”.</t>
  </si>
  <si>
    <t>PTTO. ASIGNADO</t>
  </si>
  <si>
    <t>ASIGNADO</t>
  </si>
  <si>
    <t>DM</t>
  </si>
  <si>
    <t xml:space="preserve">RETENCIONES </t>
  </si>
  <si>
    <t>TOTAL OBRA PÚBLICA</t>
  </si>
  <si>
    <t>LIC. MARICELA ARANDA LÓPEZ</t>
  </si>
  <si>
    <t>JEFA DEL DEPTO DE CTROL PPTAL DE LA OBRA PÚBLICA Y PROGRAMS FEDERALES</t>
  </si>
  <si>
    <t xml:space="preserve">PROGRAMAS FEDERALES </t>
  </si>
  <si>
    <t>OBRA POR ADMINSITRACIÓN</t>
  </si>
  <si>
    <t>FINIQUITOS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</si>
  <si>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</si>
  <si>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TOTAL EJERCIDO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</si>
  <si>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</si>
  <si>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</si>
  <si>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SERVICIOS PERSONALES (1000)</t>
  </si>
  <si>
    <t>MATERIALES Y SUMINISTRO (2000)</t>
  </si>
  <si>
    <t>SERVICIOS GENERALES (3000)</t>
  </si>
  <si>
    <t>OBRA POR CONTRATO          (6000)</t>
  </si>
  <si>
    <t>MATERIALES Y  (2000)</t>
  </si>
  <si>
    <t>BIENES MUEBLES (5000)</t>
  </si>
  <si>
    <t>DEUDA PÚBLICA        (9000)</t>
  </si>
  <si>
    <t>APOYOS              (4000)</t>
  </si>
  <si>
    <t xml:space="preserve">OBRA PÚBLICA </t>
  </si>
  <si>
    <t xml:space="preserve">FISM-DF </t>
  </si>
  <si>
    <t>AD</t>
  </si>
  <si>
    <t>4</t>
  </si>
  <si>
    <t>6</t>
  </si>
  <si>
    <t>8</t>
  </si>
  <si>
    <t>10</t>
  </si>
  <si>
    <t>SOPMA</t>
  </si>
  <si>
    <t>CAPITULO 1000 DE SEGURIDAD PÚBLICA</t>
  </si>
  <si>
    <t>Capitulo</t>
  </si>
  <si>
    <t>SOCIAL  (4000)</t>
  </si>
  <si>
    <t xml:space="preserve">FORTAMUN-DF </t>
  </si>
  <si>
    <t>2020-PDM-0004-006-DM-06-003 FINAL</t>
  </si>
  <si>
    <t>2020-PDM-0006-004-DM-05-005 FINAL</t>
  </si>
  <si>
    <t>2020-PDM-0008-010-UR-05-001 FINAL</t>
  </si>
  <si>
    <t>2020-PDM-0010-005-DM-06-006 FINAL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</si>
  <si>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2021</t>
    </r>
  </si>
  <si>
    <t>JEFA DEL DPTO. DE CONTROL PRESUPUESTAL DE LA O BRA PÚBLICA Y PROGRAMAS FEDERALES</t>
  </si>
  <si>
    <t>C.P. JOSÉ ALFREDO RAMAIREZ PÉREZ MALDONADO</t>
  </si>
  <si>
    <t>Federal</t>
  </si>
  <si>
    <t>SSP</t>
  </si>
  <si>
    <t>2021-FORTAMUNDF-0001-DM-06-001</t>
  </si>
  <si>
    <t>001</t>
  </si>
  <si>
    <t>Pago de Sueldos y Pensiones de Seguridad Pública</t>
  </si>
  <si>
    <t>AM</t>
  </si>
  <si>
    <t>Lote</t>
  </si>
  <si>
    <t>2021-FORTAMUNDF-0021-DM-04-002</t>
  </si>
  <si>
    <t>0021</t>
  </si>
  <si>
    <t>Adquisicion de Uniformes, Chalecos  de Protección Balistica y Equipamiento para el Personal Operativo adscrito la Secretaría de Seguridad Pública</t>
  </si>
  <si>
    <t>2021-FORTAMUNDF-0022-DM-06-003</t>
  </si>
  <si>
    <t>0022</t>
  </si>
  <si>
    <t>Pago de Combustible para los Vehiculos Adscritos a la Secretaría de Seguridad Pública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</si>
  <si>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</t>
    </r>
  </si>
  <si>
    <t xml:space="preserve">FONDO DE APORTACIONES PARA EL FORTALECIMIENTO DE LO MUNICIPIOS Y DEMARCACIONES TERRITORIALES DEL DISTRITO FEDERAL </t>
  </si>
  <si>
    <t>FORTAMUNDF 2021</t>
  </si>
  <si>
    <t>MATERIALES Y SUMINISTROS (2000)</t>
  </si>
  <si>
    <t>PROGRAMAS SOCIALES         (4000)</t>
  </si>
  <si>
    <t>SERVICIOS GENERALES            (3000)</t>
  </si>
  <si>
    <t>MARZO</t>
  </si>
  <si>
    <t>2021-PDM-0002-DM-06-003</t>
  </si>
  <si>
    <t>2</t>
  </si>
  <si>
    <t>APOYOS COMUNITARIOS. TODO EL MUNICIPIO DE AGUASCALEINTES.</t>
  </si>
  <si>
    <t>2021-PDM-0003-DM-05-004</t>
  </si>
  <si>
    <t>3</t>
  </si>
  <si>
    <t>MANTENIMIENTO Y ADECUACION  DE INFRAESTRUCTURA MUNICIPAL. TODO EL MUNICIPIO DE AGUASCALIENTES.</t>
  </si>
  <si>
    <t>REHABILITACION DE AREAS PEATONALES Y ATENCIÓN A PETICIONES CIUDADANAS. TODO EL MUNICIPIO DE AGUASCALIENTES. 2020</t>
  </si>
  <si>
    <t>2021-PDM-0005-DM-06-006</t>
  </si>
  <si>
    <t>5</t>
  </si>
  <si>
    <t>RESCATANDO NUESTRA ARQUITECTURA. TODO EL MUNICIPIO DE AGUASCALIENTES.</t>
  </si>
  <si>
    <t>TIRADEROS DE ESCOMBRO TODO EL MUNICIPIO DE AGUASCALIENTES. 2020</t>
  </si>
  <si>
    <t>2021-PDM-0007-IE-03-001</t>
  </si>
  <si>
    <t>IE</t>
  </si>
  <si>
    <t>7</t>
  </si>
  <si>
    <t>REHABILITACION Y ADECUACION DE ESPACIOS EDUCATIVOS. TODO EL MUNICIPIO DE GUASCALIENTES.</t>
  </si>
  <si>
    <t>REHABILITACION Y MANTENIMIENTO DE VIALIDADES. TODO EL MUNICIPIO DE AGUASCALIENTES. 2020</t>
  </si>
  <si>
    <t>2021-PDM-0009-UR-05-003</t>
  </si>
  <si>
    <t>UR</t>
  </si>
  <si>
    <t>9</t>
  </si>
  <si>
    <t>REHABILITACION Y MANTENIMIENTO DE PINTURA EN VIALIDADES, NOMENCLATURAS Y SEÑALAMIENTOS DE PROTECCION DE OBRA. TODO EL MUNICIPIO DE AGUASCALIENTES.</t>
  </si>
  <si>
    <t>REHABILITACION Y MANTENIMIENTO DE CAMINOS, CALLES Y AREAS DE TERRACERIAS Y CAUSES. TODO EL MUNICIPIO DE AGUASCALIENTES. 2020</t>
  </si>
  <si>
    <t>2021-PDM-0011-DM-05-001</t>
  </si>
  <si>
    <t>11</t>
  </si>
  <si>
    <t>REAHABILITACION  SALON DE USOS MULTIPLES (PARQUE INDEPENDENCIA), AV. CONVENCION  1914 ESQ. AV. INDEPENDENCIA, AGUASCALIENTES MPIO.</t>
  </si>
  <si>
    <t>2021-PDM-0012-DM-05-002</t>
  </si>
  <si>
    <t>12</t>
  </si>
  <si>
    <t>REMODELACION DE SUBESTACION DE LA DIRECCION MUNICIPAL DE PROTECCION CIVIL DE BOMBEROS Y ATENCION A EMERGENCIAS PRE-HOSPITALARIAS. CALLE GUADALUPE GONZALEZ, C.P. 20130, UNION GANADERA SUBD.</t>
  </si>
  <si>
    <t>2021-PDM-0015-DM-05-009</t>
  </si>
  <si>
    <t>15</t>
  </si>
  <si>
    <t>REHABILITACION DE AREAS PEATONALES Y ATENCIÓN A PETICIONES CIUDADANAS. TODO EL MUNICIPIO DE AGUASCALIENTES.</t>
  </si>
  <si>
    <t>2021-PDM-0016-DM-05-010</t>
  </si>
  <si>
    <t>16</t>
  </si>
  <si>
    <t>TIRADEROS DE ESCOMBRO. TODO EL MUNICIPIO DE AGUASCALIENTES.</t>
  </si>
  <si>
    <t>2021-PDM-0017-UR-05-004</t>
  </si>
  <si>
    <t>17</t>
  </si>
  <si>
    <t>REHABILITACION Y MANTENIMIENTO DE VIALIDADES</t>
  </si>
  <si>
    <t>2021-PDM-0018-DM-06-011</t>
  </si>
  <si>
    <t>18</t>
  </si>
  <si>
    <t>REHABILITACION Y MANTENIMIENTO DE CAMINOS, CALLES, AREAS DE TERRACERIAS Y CAUCES. TODO EL MUNICIPIO DE AGUASCALIENTES.</t>
  </si>
  <si>
    <t>2021-PDM-0019-ID-04-001</t>
  </si>
  <si>
    <t>ID</t>
  </si>
  <si>
    <t>19</t>
  </si>
  <si>
    <t>ACABADOS Y MOBILIARIO CANCHAS DE TENIS CANAL INTERCEPTOR. TRAMO ENTRE CALLE HIERRO Y AV. UNIVERSIDAD, AGUASCALIENTES MUNICIPIO.</t>
  </si>
  <si>
    <t>C</t>
  </si>
  <si>
    <t>2021-PDM-0020-DM-01-012</t>
  </si>
  <si>
    <t>20</t>
  </si>
  <si>
    <t>ESTUDIOS, PROYECTOS Y PERITOS. AGUASCALIENTES MUNICIPIO.</t>
  </si>
  <si>
    <t>2021-PDM-0023-DM-04-013</t>
  </si>
  <si>
    <t>23</t>
  </si>
  <si>
    <t>REHABILITACION  DE CUBIERTAS JARDIN DEL MARIACHI, CALLE 5 DE MAYO, ESQUINA CALLE JARDIN DE ZARAGOZA, CENTRO ZONA.</t>
  </si>
  <si>
    <t>2021-PDM-0024-EA-01-001</t>
  </si>
  <si>
    <t>EA</t>
  </si>
  <si>
    <t>24</t>
  </si>
  <si>
    <t>ALUMBRADO ORNAMENTAL PUENTE BICENENARIO (ARCOS). AV. AGUASCALIENTES SUR, CRUCE CON BLVD. JOSE MARIA CHAVEZ</t>
  </si>
  <si>
    <t>FONDO RESARCITORIO 2021</t>
  </si>
  <si>
    <t>FONDO RESARCITORIO (EJERCICIOS ANTERIORES)</t>
  </si>
  <si>
    <t xml:space="preserve">FONDO PARA LA INFRAESTRUCTURA SOCIAL MUNICIPAL Y DE LAS DEMARCACIONES TERRITORIALES DEL DISTRITO FEDERAL </t>
  </si>
  <si>
    <t xml:space="preserve">Total </t>
  </si>
  <si>
    <t>Prog.</t>
  </si>
  <si>
    <t>Núm. Obra</t>
  </si>
  <si>
    <t>Federal 2020</t>
  </si>
  <si>
    <t>Av. Financiero</t>
  </si>
  <si>
    <t>Av. Físico</t>
  </si>
  <si>
    <t>Modelo de Adjudicación</t>
  </si>
  <si>
    <t>SEDESOM</t>
  </si>
  <si>
    <t>2021-FISMDF-0040-08302-014</t>
  </si>
  <si>
    <t>04</t>
  </si>
  <si>
    <t>40</t>
  </si>
  <si>
    <t>Mi Hogar Corazon de Aguascalientes ( Calentador Solar Fondo III) Todo el Municipio de Aguascalientes</t>
  </si>
  <si>
    <t>CONTRATO</t>
  </si>
  <si>
    <t>PAQUETE</t>
  </si>
  <si>
    <t>7485</t>
  </si>
  <si>
    <t>____</t>
  </si>
  <si>
    <t>_____</t>
  </si>
  <si>
    <t>“Este Programa es público, ajeno a cualquier partido político. Queda prohibido el uso para fines distintos a los establecidos en el programa”.</t>
  </si>
  <si>
    <t>FISMDF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</si>
</sst>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.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Futura LtCn BT"/>
      <family val="2"/>
    </font>
    <font>
      <b/>
      <sz val="10"/>
      <color theme="0"/>
      <name val="Comic Sans MS"/>
      <family val="4"/>
    </font>
    <font>
      <b/>
      <sz val="14"/>
      <color indexed="9"/>
      <name val="Calibri"/>
      <family val="2"/>
    </font>
    <font>
      <sz val="10"/>
      <name val="Comic Sans MS"/>
      <family val="4"/>
    </font>
    <font>
      <sz val="11"/>
      <color theme="1"/>
      <name val="Futura Bk BT"/>
    </font>
    <font>
      <b/>
      <sz val="11"/>
      <color theme="1"/>
      <name val="Futura Bk BT"/>
    </font>
    <font>
      <b/>
      <sz val="10"/>
      <color theme="1"/>
      <name val="Futura Bk BT"/>
    </font>
    <font>
      <sz val="8"/>
      <name val="Futura Bk BT"/>
    </font>
    <font>
      <sz val="8"/>
      <name val="Comic Sans MS"/>
      <family val="4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theme="1"/>
      <name val="Futura Bk BT"/>
    </font>
    <font>
      <sz val="14"/>
      <color theme="1"/>
      <name val="Calibri"/>
      <family val="2"/>
      <scheme val="minor"/>
    </font>
    <font>
      <sz val="16"/>
      <color theme="1"/>
      <name val="Futura Bk BT"/>
    </font>
    <font>
      <b/>
      <sz val="20"/>
      <color indexed="9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sz val="12"/>
      <color theme="1"/>
      <name val="Futura Bk BT"/>
    </font>
    <font>
      <sz val="18"/>
      <color theme="1"/>
      <name val="Futura Bk BT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sz val="20"/>
      <color theme="1"/>
      <name val="Futura Bk BT"/>
    </font>
    <font>
      <b/>
      <sz val="11"/>
      <name val="Futura Bk BT"/>
      <family val="2"/>
    </font>
    <font>
      <sz val="11"/>
      <name val="Futura Hv BT"/>
      <family val="2"/>
    </font>
    <font>
      <b/>
      <i/>
      <sz val="11"/>
      <color indexed="9"/>
      <name val="Futura Hv BT"/>
      <family val="2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sz val="20"/>
      <color theme="1"/>
      <name val="Calibri"/>
      <family val="2"/>
      <scheme val="minor"/>
    </font>
    <font>
      <b/>
      <sz val="11"/>
      <name val="Futura Hv BT"/>
    </font>
    <font>
      <b/>
      <sz val="10"/>
      <name val="Futura BdCn BT"/>
      <family val="2"/>
    </font>
    <font>
      <b/>
      <sz val="10"/>
      <name val="Futura BdCn BT"/>
    </font>
    <font>
      <sz val="10"/>
      <color theme="1"/>
      <name val="Calibri"/>
      <family val="2"/>
      <scheme val="minor"/>
    </font>
    <font>
      <sz val="14"/>
      <color theme="1"/>
      <name val="Futura Bk BT"/>
    </font>
    <font>
      <sz val="11"/>
      <name val="Futura BdCn BT"/>
    </font>
    <font>
      <sz val="10"/>
      <name val="Futura Bk BT"/>
      <family val="2"/>
    </font>
    <font>
      <sz val="8"/>
      <name val="Futura Bk BT"/>
      <family val="2"/>
    </font>
    <font>
      <sz val="8"/>
      <color theme="1"/>
      <name val="Calibri"/>
      <family val="2"/>
      <scheme val="minor"/>
    </font>
    <font>
      <b/>
      <sz val="14"/>
      <name val="Futura Hv BT"/>
    </font>
    <font>
      <sz val="11"/>
      <name val="Futura Bk BT"/>
    </font>
    <font>
      <b/>
      <sz val="28"/>
      <color indexed="9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NewsGoth"/>
      <family val="2"/>
    </font>
    <font>
      <b/>
      <i/>
      <sz val="12"/>
      <color indexed="9"/>
      <name val="Futura Hv BT"/>
      <family val="2"/>
    </font>
    <font>
      <b/>
      <sz val="8"/>
      <name val="Futura Hv BT"/>
      <family val="2"/>
    </font>
    <font>
      <b/>
      <sz val="10"/>
      <name val="Futura Bk BT"/>
    </font>
    <font>
      <b/>
      <sz val="10"/>
      <name val="Futura Bk BT"/>
      <family val="2"/>
    </font>
    <font>
      <b/>
      <i/>
      <sz val="10"/>
      <name val="Futura Bk BT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9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7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0" fontId="0" fillId="3" borderId="0" xfId="0" applyFill="1"/>
    <xf numFmtId="44" fontId="0" fillId="0" borderId="0" xfId="2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43" fontId="0" fillId="0" borderId="0" xfId="0" applyNumberFormat="1"/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1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9" fillId="0" borderId="0" xfId="1" applyFont="1" applyAlignment="1"/>
    <xf numFmtId="43" fontId="9" fillId="0" borderId="0" xfId="1" applyFont="1" applyAlignment="1">
      <alignment wrapText="1"/>
    </xf>
    <xf numFmtId="3" fontId="0" fillId="0" borderId="0" xfId="0" applyNumberFormat="1"/>
    <xf numFmtId="0" fontId="15" fillId="0" borderId="0" xfId="0" applyFont="1" applyFill="1"/>
    <xf numFmtId="0" fontId="15" fillId="0" borderId="0" xfId="0" applyFont="1" applyAlignment="1">
      <alignment horizontal="center"/>
    </xf>
    <xf numFmtId="43" fontId="15" fillId="0" borderId="0" xfId="1" applyFont="1" applyFill="1"/>
    <xf numFmtId="43" fontId="15" fillId="0" borderId="0" xfId="0" applyNumberFormat="1" applyFont="1" applyFill="1"/>
    <xf numFmtId="0" fontId="15" fillId="0" borderId="0" xfId="0" applyFont="1"/>
    <xf numFmtId="0" fontId="0" fillId="0" borderId="0" xfId="0" applyFont="1" applyFill="1"/>
    <xf numFmtId="0" fontId="0" fillId="0" borderId="0" xfId="0" applyFont="1"/>
    <xf numFmtId="0" fontId="16" fillId="0" borderId="0" xfId="0" applyFont="1"/>
    <xf numFmtId="43" fontId="16" fillId="0" borderId="0" xfId="1" applyFont="1"/>
    <xf numFmtId="165" fontId="15" fillId="0" borderId="0" xfId="2" applyNumberFormat="1" applyFont="1" applyBorder="1" applyAlignment="1"/>
    <xf numFmtId="0" fontId="15" fillId="0" borderId="0" xfId="0" applyFont="1" applyAlignment="1"/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/>
    <xf numFmtId="3" fontId="22" fillId="0" borderId="8" xfId="1" applyNumberFormat="1" applyFont="1" applyFill="1" applyBorder="1" applyAlignment="1">
      <alignment vertical="center"/>
    </xf>
    <xf numFmtId="0" fontId="23" fillId="6" borderId="4" xfId="0" applyFont="1" applyFill="1" applyBorder="1" applyAlignment="1">
      <alignment horizontal="center" vertical="center"/>
    </xf>
    <xf numFmtId="43" fontId="23" fillId="7" borderId="4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9" xfId="0" applyFont="1" applyFill="1" applyBorder="1" applyAlignment="1">
      <alignment vertical="center"/>
    </xf>
    <xf numFmtId="3" fontId="22" fillId="0" borderId="10" xfId="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3" fontId="23" fillId="0" borderId="0" xfId="1" applyNumberFormat="1" applyFont="1" applyFill="1" applyBorder="1"/>
    <xf numFmtId="3" fontId="23" fillId="0" borderId="0" xfId="1" applyNumberFormat="1" applyFont="1" applyBorder="1"/>
    <xf numFmtId="43" fontId="21" fillId="0" borderId="0" xfId="1" applyFont="1"/>
    <xf numFmtId="43" fontId="21" fillId="0" borderId="0" xfId="0" applyNumberFormat="1" applyFont="1"/>
    <xf numFmtId="0" fontId="21" fillId="0" borderId="0" xfId="0" applyFont="1"/>
    <xf numFmtId="0" fontId="0" fillId="0" borderId="0" xfId="0" applyFill="1" applyBorder="1"/>
    <xf numFmtId="166" fontId="22" fillId="0" borderId="0" xfId="0" applyNumberFormat="1" applyFont="1"/>
    <xf numFmtId="43" fontId="16" fillId="0" borderId="0" xfId="0" applyNumberFormat="1" applyFont="1"/>
    <xf numFmtId="3" fontId="0" fillId="0" borderId="0" xfId="0" applyNumberFormat="1" applyFill="1"/>
    <xf numFmtId="164" fontId="15" fillId="0" borderId="0" xfId="0" applyNumberFormat="1" applyFont="1" applyFill="1"/>
    <xf numFmtId="0" fontId="29" fillId="0" borderId="0" xfId="3" applyFont="1" applyAlignment="1">
      <alignment vertical="center"/>
    </xf>
    <xf numFmtId="0" fontId="29" fillId="0" borderId="0" xfId="3" applyFont="1" applyFill="1" applyAlignment="1">
      <alignment vertical="center"/>
    </xf>
    <xf numFmtId="0" fontId="29" fillId="0" borderId="0" xfId="3" applyFont="1"/>
    <xf numFmtId="0" fontId="29" fillId="0" borderId="0" xfId="0" applyFont="1"/>
    <xf numFmtId="0" fontId="29" fillId="0" borderId="0" xfId="3" applyFont="1" applyAlignment="1">
      <alignment horizontal="center"/>
    </xf>
    <xf numFmtId="0" fontId="1" fillId="0" borderId="0" xfId="0" applyFont="1"/>
    <xf numFmtId="0" fontId="31" fillId="0" borderId="0" xfId="3" applyFont="1"/>
    <xf numFmtId="15" fontId="19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justify" vertical="center"/>
    </xf>
    <xf numFmtId="3" fontId="28" fillId="0" borderId="8" xfId="4" applyNumberFormat="1" applyFont="1" applyFill="1" applyBorder="1" applyAlignment="1">
      <alignment vertical="center"/>
    </xf>
    <xf numFmtId="3" fontId="19" fillId="0" borderId="8" xfId="4" applyNumberFormat="1" applyFont="1" applyFill="1" applyBorder="1" applyAlignment="1">
      <alignment vertical="center"/>
    </xf>
    <xf numFmtId="40" fontId="19" fillId="0" borderId="8" xfId="4" applyNumberFormat="1" applyFont="1" applyFill="1" applyBorder="1" applyAlignment="1">
      <alignment vertical="center"/>
    </xf>
    <xf numFmtId="4" fontId="19" fillId="0" borderId="8" xfId="4" applyNumberFormat="1" applyFont="1" applyFill="1" applyBorder="1" applyAlignment="1">
      <alignment horizontal="center" vertical="center"/>
    </xf>
    <xf numFmtId="10" fontId="19" fillId="0" borderId="8" xfId="5" applyNumberFormat="1" applyFont="1" applyFill="1" applyBorder="1" applyAlignment="1">
      <alignment horizontal="center" vertical="center"/>
    </xf>
    <xf numFmtId="2" fontId="19" fillId="0" borderId="8" xfId="5" applyNumberFormat="1" applyFont="1" applyFill="1" applyBorder="1" applyAlignment="1">
      <alignment horizontal="center" vertical="center"/>
    </xf>
    <xf numFmtId="3" fontId="19" fillId="0" borderId="8" xfId="5" applyNumberFormat="1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 wrapText="1"/>
    </xf>
    <xf numFmtId="0" fontId="31" fillId="0" borderId="0" xfId="3" applyFont="1" applyAlignment="1">
      <alignment vertical="center"/>
    </xf>
    <xf numFmtId="0" fontId="31" fillId="0" borderId="0" xfId="3" applyFont="1" applyFill="1" applyAlignment="1">
      <alignment vertical="center"/>
    </xf>
    <xf numFmtId="0" fontId="31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0" fontId="31" fillId="0" borderId="0" xfId="0" applyFont="1"/>
    <xf numFmtId="2" fontId="31" fillId="0" borderId="0" xfId="5" applyNumberFormat="1" applyFont="1" applyFill="1" applyBorder="1" applyAlignment="1">
      <alignment vertical="center"/>
    </xf>
    <xf numFmtId="0" fontId="31" fillId="0" borderId="0" xfId="3" applyFont="1" applyFill="1"/>
    <xf numFmtId="3" fontId="31" fillId="0" borderId="0" xfId="3" applyNumberFormat="1" applyFont="1"/>
    <xf numFmtId="40" fontId="31" fillId="0" borderId="0" xfId="3" applyNumberFormat="1" applyFont="1"/>
    <xf numFmtId="0" fontId="28" fillId="0" borderId="0" xfId="3" applyFont="1" applyAlignment="1">
      <alignment horizontal="left"/>
    </xf>
    <xf numFmtId="0" fontId="1" fillId="0" borderId="0" xfId="0" applyFont="1" applyAlignment="1">
      <alignment wrapText="1"/>
    </xf>
    <xf numFmtId="9" fontId="19" fillId="0" borderId="8" xfId="5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/>
    </xf>
    <xf numFmtId="43" fontId="21" fillId="0" borderId="0" xfId="0" applyNumberFormat="1" applyFont="1" applyAlignment="1">
      <alignment vertical="top"/>
    </xf>
    <xf numFmtId="43" fontId="21" fillId="0" borderId="0" xfId="1" applyFont="1" applyAlignment="1">
      <alignment vertical="top"/>
    </xf>
    <xf numFmtId="164" fontId="23" fillId="0" borderId="24" xfId="1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43" fontId="15" fillId="0" borderId="0" xfId="1" applyFont="1"/>
    <xf numFmtId="43" fontId="15" fillId="0" borderId="0" xfId="1" applyFont="1" applyAlignment="1">
      <alignment horizontal="center" vertical="center"/>
    </xf>
    <xf numFmtId="164" fontId="22" fillId="0" borderId="8" xfId="1" applyNumberFormat="1" applyFont="1" applyFill="1" applyBorder="1" applyAlignment="1">
      <alignment vertical="center"/>
    </xf>
    <xf numFmtId="3" fontId="23" fillId="0" borderId="21" xfId="1" applyNumberFormat="1" applyFont="1" applyBorder="1" applyAlignment="1">
      <alignment vertical="center"/>
    </xf>
    <xf numFmtId="3" fontId="23" fillId="0" borderId="0" xfId="1" applyNumberFormat="1" applyFont="1" applyBorder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8" fontId="0" fillId="0" borderId="0" xfId="0" applyNumberFormat="1"/>
    <xf numFmtId="3" fontId="23" fillId="0" borderId="21" xfId="1" applyNumberFormat="1" applyFont="1" applyFill="1" applyBorder="1" applyAlignment="1">
      <alignment vertical="center"/>
    </xf>
    <xf numFmtId="165" fontId="15" fillId="0" borderId="0" xfId="2" applyNumberFormat="1" applyFont="1" applyFill="1" applyBorder="1" applyAlignment="1"/>
    <xf numFmtId="164" fontId="22" fillId="0" borderId="10" xfId="1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23" fillId="0" borderId="8" xfId="1" applyNumberFormat="1" applyFont="1" applyBorder="1" applyAlignment="1">
      <alignment horizontal="center"/>
    </xf>
    <xf numFmtId="3" fontId="23" fillId="0" borderId="0" xfId="1" applyNumberFormat="1" applyFont="1" applyFill="1" applyBorder="1" applyAlignment="1"/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3" fontId="23" fillId="0" borderId="0" xfId="1" applyNumberFormat="1" applyFont="1" applyBorder="1" applyAlignment="1">
      <alignment horizontal="center"/>
    </xf>
    <xf numFmtId="0" fontId="22" fillId="0" borderId="8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1" applyNumberFormat="1" applyFont="1" applyBorder="1" applyAlignment="1">
      <alignment horizontal="center"/>
    </xf>
    <xf numFmtId="3" fontId="27" fillId="0" borderId="17" xfId="1" applyNumberFormat="1" applyFont="1" applyFill="1" applyBorder="1" applyAlignment="1">
      <alignment vertical="center"/>
    </xf>
    <xf numFmtId="3" fontId="23" fillId="0" borderId="8" xfId="1" applyNumberFormat="1" applyFont="1" applyFill="1" applyBorder="1"/>
    <xf numFmtId="3" fontId="23" fillId="0" borderId="8" xfId="1" applyNumberFormat="1" applyFont="1" applyBorder="1"/>
    <xf numFmtId="3" fontId="23" fillId="0" borderId="0" xfId="1" applyNumberFormat="1" applyFont="1" applyFill="1" applyBorder="1" applyAlignment="1">
      <alignment horizontal="right"/>
    </xf>
    <xf numFmtId="164" fontId="23" fillId="0" borderId="26" xfId="0" applyNumberFormat="1" applyFont="1" applyBorder="1"/>
    <xf numFmtId="3" fontId="23" fillId="0" borderId="8" xfId="0" applyNumberFormat="1" applyFont="1" applyBorder="1"/>
    <xf numFmtId="164" fontId="23" fillId="0" borderId="8" xfId="1" applyNumberFormat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3" fontId="0" fillId="0" borderId="0" xfId="0" applyNumberFormat="1" applyFill="1" applyBorder="1"/>
    <xf numFmtId="43" fontId="22" fillId="0" borderId="0" xfId="1" applyFont="1" applyFill="1" applyBorder="1" applyAlignment="1">
      <alignment horizontal="right"/>
    </xf>
    <xf numFmtId="43" fontId="31" fillId="0" borderId="0" xfId="6" applyFont="1"/>
    <xf numFmtId="0" fontId="33" fillId="0" borderId="0" xfId="3" applyFont="1"/>
    <xf numFmtId="43" fontId="23" fillId="7" borderId="6" xfId="1" applyFont="1" applyFill="1" applyBorder="1" applyAlignment="1">
      <alignment horizontal="center" vertical="center" wrapText="1"/>
    </xf>
    <xf numFmtId="43" fontId="23" fillId="7" borderId="14" xfId="1" applyFont="1" applyFill="1" applyBorder="1" applyAlignment="1">
      <alignment horizontal="center" vertical="top"/>
    </xf>
    <xf numFmtId="43" fontId="15" fillId="0" borderId="0" xfId="0" applyNumberFormat="1" applyFont="1" applyFill="1" applyAlignment="1">
      <alignment wrapText="1"/>
    </xf>
    <xf numFmtId="43" fontId="34" fillId="0" borderId="0" xfId="1" applyFont="1" applyFill="1"/>
    <xf numFmtId="0" fontId="35" fillId="0" borderId="0" xfId="3" applyFont="1" applyAlignment="1">
      <alignment horizontal="right"/>
    </xf>
    <xf numFmtId="3" fontId="19" fillId="0" borderId="27" xfId="5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3" fontId="22" fillId="0" borderId="19" xfId="1" applyNumberFormat="1" applyFont="1" applyFill="1" applyBorder="1" applyAlignment="1">
      <alignment vertical="center"/>
    </xf>
    <xf numFmtId="164" fontId="22" fillId="0" borderId="19" xfId="1" applyNumberFormat="1" applyFont="1" applyFill="1" applyBorder="1" applyAlignment="1">
      <alignment vertical="center"/>
    </xf>
    <xf numFmtId="164" fontId="27" fillId="0" borderId="11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9" fillId="0" borderId="0" xfId="3" applyFont="1" applyBorder="1" applyAlignment="1">
      <alignment horizontal="center"/>
    </xf>
    <xf numFmtId="0" fontId="36" fillId="5" borderId="31" xfId="3" applyFont="1" applyFill="1" applyBorder="1" applyAlignment="1">
      <alignment horizontal="center" vertical="center" wrapText="1"/>
    </xf>
    <xf numFmtId="0" fontId="36" fillId="5" borderId="32" xfId="3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7" xfId="3" applyFont="1" applyFill="1" applyBorder="1" applyAlignment="1">
      <alignment horizontal="center" vertical="center" wrapText="1"/>
    </xf>
    <xf numFmtId="0" fontId="31" fillId="0" borderId="0" xfId="0" applyFont="1" applyBorder="1"/>
    <xf numFmtId="3" fontId="31" fillId="0" borderId="0" xfId="3" applyNumberFormat="1" applyFont="1" applyFill="1"/>
    <xf numFmtId="0" fontId="1" fillId="0" borderId="0" xfId="0" applyFont="1" applyFill="1"/>
    <xf numFmtId="3" fontId="1" fillId="0" borderId="0" xfId="0" applyNumberFormat="1" applyFont="1"/>
    <xf numFmtId="43" fontId="0" fillId="0" borderId="0" xfId="0" applyNumberFormat="1" applyFont="1"/>
    <xf numFmtId="3" fontId="15" fillId="0" borderId="0" xfId="0" applyNumberFormat="1" applyFont="1"/>
    <xf numFmtId="43" fontId="1" fillId="0" borderId="0" xfId="1" applyFont="1"/>
    <xf numFmtId="43" fontId="38" fillId="0" borderId="0" xfId="1" applyFont="1"/>
    <xf numFmtId="0" fontId="19" fillId="0" borderId="7" xfId="0" applyFont="1" applyFill="1" applyBorder="1" applyAlignment="1">
      <alignment horizontal="center" vertical="center" wrapText="1"/>
    </xf>
    <xf numFmtId="0" fontId="32" fillId="5" borderId="33" xfId="3" applyFont="1" applyFill="1" applyBorder="1" applyAlignment="1">
      <alignment horizontal="center" vertical="center"/>
    </xf>
    <xf numFmtId="3" fontId="28" fillId="12" borderId="34" xfId="4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15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justify" vertical="center"/>
    </xf>
    <xf numFmtId="3" fontId="28" fillId="0" borderId="19" xfId="4" applyNumberFormat="1" applyFont="1" applyFill="1" applyBorder="1" applyAlignment="1">
      <alignment vertical="center"/>
    </xf>
    <xf numFmtId="3" fontId="19" fillId="0" borderId="19" xfId="4" applyNumberFormat="1" applyFont="1" applyFill="1" applyBorder="1" applyAlignment="1">
      <alignment vertical="center"/>
    </xf>
    <xf numFmtId="40" fontId="19" fillId="0" borderId="19" xfId="4" applyNumberFormat="1" applyFont="1" applyFill="1" applyBorder="1" applyAlignment="1">
      <alignment vertical="center"/>
    </xf>
    <xf numFmtId="4" fontId="19" fillId="0" borderId="19" xfId="4" applyNumberFormat="1" applyFont="1" applyFill="1" applyBorder="1" applyAlignment="1">
      <alignment horizontal="center" vertical="center"/>
    </xf>
    <xf numFmtId="9" fontId="19" fillId="0" borderId="19" xfId="5" applyNumberFormat="1" applyFont="1" applyFill="1" applyBorder="1" applyAlignment="1">
      <alignment horizontal="center" vertical="center"/>
    </xf>
    <xf numFmtId="10" fontId="19" fillId="0" borderId="19" xfId="5" applyNumberFormat="1" applyFont="1" applyFill="1" applyBorder="1" applyAlignment="1">
      <alignment horizontal="center" vertical="center"/>
    </xf>
    <xf numFmtId="2" fontId="19" fillId="0" borderId="19" xfId="5" applyNumberFormat="1" applyFont="1" applyFill="1" applyBorder="1" applyAlignment="1">
      <alignment horizontal="center" vertical="center"/>
    </xf>
    <xf numFmtId="3" fontId="19" fillId="0" borderId="19" xfId="5" applyNumberFormat="1" applyFont="1" applyFill="1" applyBorder="1" applyAlignment="1">
      <alignment horizontal="center" vertical="center"/>
    </xf>
    <xf numFmtId="0" fontId="19" fillId="0" borderId="19" xfId="3" applyFont="1" applyFill="1" applyBorder="1" applyAlignment="1">
      <alignment horizontal="center" vertical="center" wrapText="1"/>
    </xf>
    <xf numFmtId="0" fontId="19" fillId="0" borderId="20" xfId="3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5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justify" vertical="center" wrapText="1"/>
    </xf>
    <xf numFmtId="3" fontId="28" fillId="0" borderId="22" xfId="4" applyNumberFormat="1" applyFont="1" applyFill="1" applyBorder="1" applyAlignment="1">
      <alignment vertical="center"/>
    </xf>
    <xf numFmtId="3" fontId="19" fillId="0" borderId="22" xfId="4" applyNumberFormat="1" applyFont="1" applyFill="1" applyBorder="1" applyAlignment="1">
      <alignment vertical="center"/>
    </xf>
    <xf numFmtId="40" fontId="19" fillId="0" borderId="22" xfId="4" applyNumberFormat="1" applyFont="1" applyFill="1" applyBorder="1" applyAlignment="1">
      <alignment vertical="center"/>
    </xf>
    <xf numFmtId="4" fontId="19" fillId="0" borderId="22" xfId="4" applyNumberFormat="1" applyFont="1" applyFill="1" applyBorder="1" applyAlignment="1">
      <alignment horizontal="center" vertical="center"/>
    </xf>
    <xf numFmtId="9" fontId="19" fillId="0" borderId="22" xfId="5" applyNumberFormat="1" applyFont="1" applyFill="1" applyBorder="1" applyAlignment="1">
      <alignment horizontal="center" vertical="center"/>
    </xf>
    <xf numFmtId="10" fontId="19" fillId="0" borderId="22" xfId="5" applyNumberFormat="1" applyFont="1" applyFill="1" applyBorder="1" applyAlignment="1">
      <alignment horizontal="center" vertical="center"/>
    </xf>
    <xf numFmtId="2" fontId="19" fillId="0" borderId="22" xfId="5" applyNumberFormat="1" applyFont="1" applyFill="1" applyBorder="1" applyAlignment="1">
      <alignment horizontal="center" vertical="center"/>
    </xf>
    <xf numFmtId="3" fontId="19" fillId="0" borderId="22" xfId="5" applyNumberFormat="1" applyFont="1" applyFill="1" applyBorder="1" applyAlignment="1">
      <alignment horizontal="center" vertical="center"/>
    </xf>
    <xf numFmtId="0" fontId="19" fillId="0" borderId="22" xfId="3" applyFont="1" applyFill="1" applyBorder="1" applyAlignment="1">
      <alignment horizontal="center" vertical="center" wrapText="1"/>
    </xf>
    <xf numFmtId="0" fontId="19" fillId="0" borderId="36" xfId="3" applyFont="1" applyFill="1" applyBorder="1" applyAlignment="1">
      <alignment horizontal="center" vertical="center" wrapText="1"/>
    </xf>
    <xf numFmtId="3" fontId="22" fillId="0" borderId="42" xfId="1" applyNumberFormat="1" applyFont="1" applyFill="1" applyBorder="1" applyAlignment="1">
      <alignment vertical="center"/>
    </xf>
    <xf numFmtId="3" fontId="22" fillId="0" borderId="43" xfId="1" applyNumberFormat="1" applyFont="1" applyFill="1" applyBorder="1" applyAlignment="1">
      <alignment vertical="center"/>
    </xf>
    <xf numFmtId="3" fontId="23" fillId="0" borderId="0" xfId="1" applyNumberFormat="1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6" fillId="5" borderId="46" xfId="3" applyFont="1" applyFill="1" applyBorder="1" applyAlignment="1">
      <alignment horizontal="center" vertical="center" wrapText="1"/>
    </xf>
    <xf numFmtId="0" fontId="37" fillId="4" borderId="31" xfId="3" applyFont="1" applyFill="1" applyBorder="1" applyAlignment="1">
      <alignment horizontal="center" vertical="center" wrapText="1"/>
    </xf>
    <xf numFmtId="3" fontId="36" fillId="12" borderId="31" xfId="3" applyNumberFormat="1" applyFont="1" applyFill="1" applyBorder="1" applyAlignment="1">
      <alignment horizontal="center" vertical="center" wrapText="1"/>
    </xf>
    <xf numFmtId="3" fontId="36" fillId="5" borderId="31" xfId="3" applyNumberFormat="1" applyFont="1" applyFill="1" applyBorder="1" applyAlignment="1">
      <alignment horizontal="center" vertical="center" wrapText="1"/>
    </xf>
    <xf numFmtId="40" fontId="36" fillId="5" borderId="31" xfId="3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4" fontId="40" fillId="0" borderId="23" xfId="3" applyNumberFormat="1" applyFont="1" applyFill="1" applyBorder="1" applyAlignment="1">
      <alignment horizontal="center" vertical="center" wrapText="1"/>
    </xf>
    <xf numFmtId="0" fontId="40" fillId="0" borderId="23" xfId="3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0" fontId="19" fillId="13" borderId="23" xfId="7" applyFont="1" applyFill="1" applyBorder="1" applyAlignment="1">
      <alignment horizontal="justify" vertical="center" wrapText="1"/>
    </xf>
    <xf numFmtId="3" fontId="28" fillId="0" borderId="27" xfId="4" applyNumberFormat="1" applyFont="1" applyFill="1" applyBorder="1" applyAlignment="1">
      <alignment vertical="center"/>
    </xf>
    <xf numFmtId="3" fontId="41" fillId="0" borderId="23" xfId="4" applyNumberFormat="1" applyFont="1" applyFill="1" applyBorder="1" applyAlignment="1">
      <alignment vertical="center"/>
    </xf>
    <xf numFmtId="40" fontId="19" fillId="0" borderId="27" xfId="4" applyNumberFormat="1" applyFont="1" applyFill="1" applyBorder="1" applyAlignment="1">
      <alignment vertical="center"/>
    </xf>
    <xf numFmtId="2" fontId="42" fillId="0" borderId="23" xfId="5" applyNumberFormat="1" applyFont="1" applyFill="1" applyBorder="1" applyAlignment="1">
      <alignment horizontal="center" vertical="center"/>
    </xf>
    <xf numFmtId="10" fontId="19" fillId="0" borderId="27" xfId="5" applyNumberFormat="1" applyFont="1" applyFill="1" applyBorder="1" applyAlignment="1">
      <alignment horizontal="center" vertical="center"/>
    </xf>
    <xf numFmtId="2" fontId="19" fillId="0" borderId="27" xfId="5" applyNumberFormat="1" applyFont="1" applyFill="1" applyBorder="1" applyAlignment="1">
      <alignment horizontal="center" vertical="center"/>
    </xf>
    <xf numFmtId="0" fontId="19" fillId="0" borderId="23" xfId="3" applyFont="1" applyFill="1" applyBorder="1" applyAlignment="1">
      <alignment horizontal="center" vertical="center" wrapText="1"/>
    </xf>
    <xf numFmtId="0" fontId="19" fillId="0" borderId="50" xfId="3" applyFont="1" applyFill="1" applyBorder="1" applyAlignment="1">
      <alignment horizontal="center" vertical="center" wrapText="1"/>
    </xf>
    <xf numFmtId="14" fontId="40" fillId="0" borderId="8" xfId="3" applyNumberFormat="1" applyFont="1" applyFill="1" applyBorder="1" applyAlignment="1">
      <alignment horizontal="center" vertical="center" wrapText="1"/>
    </xf>
    <xf numFmtId="0" fontId="40" fillId="0" borderId="8" xfId="3" applyFont="1" applyFill="1" applyBorder="1" applyAlignment="1">
      <alignment horizontal="center" vertical="center" wrapText="1"/>
    </xf>
    <xf numFmtId="0" fontId="19" fillId="13" borderId="8" xfId="7" applyFont="1" applyFill="1" applyBorder="1" applyAlignment="1">
      <alignment horizontal="justify" vertical="center" wrapText="1"/>
    </xf>
    <xf numFmtId="3" fontId="41" fillId="0" borderId="8" xfId="4" applyNumberFormat="1" applyFont="1" applyFill="1" applyBorder="1" applyAlignment="1">
      <alignment vertical="center"/>
    </xf>
    <xf numFmtId="2" fontId="42" fillId="0" borderId="8" xfId="5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0" fontId="19" fillId="0" borderId="23" xfId="4" applyNumberFormat="1" applyFont="1" applyFill="1" applyBorder="1" applyAlignment="1">
      <alignment vertical="center"/>
    </xf>
    <xf numFmtId="10" fontId="19" fillId="0" borderId="23" xfId="5" applyNumberFormat="1" applyFont="1" applyFill="1" applyBorder="1" applyAlignment="1">
      <alignment horizontal="center" vertical="center"/>
    </xf>
    <xf numFmtId="2" fontId="19" fillId="0" borderId="23" xfId="5" applyNumberFormat="1" applyFont="1" applyFill="1" applyBorder="1" applyAlignment="1">
      <alignment horizontal="center" vertical="center"/>
    </xf>
    <xf numFmtId="3" fontId="19" fillId="0" borderId="23" xfId="5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justify" vertical="center" wrapText="1"/>
    </xf>
    <xf numFmtId="0" fontId="31" fillId="13" borderId="0" xfId="3" applyFont="1" applyFill="1"/>
    <xf numFmtId="43" fontId="31" fillId="13" borderId="0" xfId="6" applyFont="1" applyFill="1"/>
    <xf numFmtId="0" fontId="31" fillId="14" borderId="0" xfId="3" applyFont="1" applyFill="1"/>
    <xf numFmtId="0" fontId="33" fillId="13" borderId="0" xfId="3" applyFont="1" applyFill="1"/>
    <xf numFmtId="43" fontId="43" fillId="0" borderId="0" xfId="1" applyFont="1"/>
    <xf numFmtId="3" fontId="23" fillId="0" borderId="52" xfId="1" applyNumberFormat="1" applyFont="1" applyBorder="1" applyAlignment="1">
      <alignment horizontal="center"/>
    </xf>
    <xf numFmtId="164" fontId="22" fillId="0" borderId="25" xfId="1" applyNumberFormat="1" applyFont="1" applyFill="1" applyBorder="1" applyAlignment="1">
      <alignment vertical="center"/>
    </xf>
    <xf numFmtId="3" fontId="27" fillId="0" borderId="20" xfId="1" applyNumberFormat="1" applyFont="1" applyFill="1" applyBorder="1" applyAlignment="1">
      <alignment vertical="center"/>
    </xf>
    <xf numFmtId="0" fontId="36" fillId="5" borderId="48" xfId="0" applyFont="1" applyFill="1" applyBorder="1" applyAlignment="1">
      <alignment horizontal="center" vertical="center" wrapText="1"/>
    </xf>
    <xf numFmtId="9" fontId="19" fillId="0" borderId="54" xfId="5" applyNumberFormat="1" applyFont="1" applyFill="1" applyBorder="1" applyAlignment="1">
      <alignment horizontal="center" vertical="center"/>
    </xf>
    <xf numFmtId="9" fontId="19" fillId="0" borderId="53" xfId="5" applyNumberFormat="1" applyFont="1" applyFill="1" applyBorder="1" applyAlignment="1">
      <alignment horizontal="center" vertical="center"/>
    </xf>
    <xf numFmtId="0" fontId="36" fillId="5" borderId="37" xfId="3" applyFont="1" applyFill="1" applyBorder="1" applyAlignment="1">
      <alignment horizontal="center" vertical="center" wrapText="1"/>
    </xf>
    <xf numFmtId="0" fontId="36" fillId="5" borderId="38" xfId="3" applyFont="1" applyFill="1" applyBorder="1" applyAlignment="1">
      <alignment horizontal="center" vertical="center" wrapText="1"/>
    </xf>
    <xf numFmtId="0" fontId="37" fillId="4" borderId="38" xfId="3" applyFont="1" applyFill="1" applyBorder="1" applyAlignment="1">
      <alignment horizontal="center" vertical="center" wrapText="1"/>
    </xf>
    <xf numFmtId="3" fontId="36" fillId="12" borderId="38" xfId="3" applyNumberFormat="1" applyFont="1" applyFill="1" applyBorder="1" applyAlignment="1">
      <alignment horizontal="center" vertical="center" wrapText="1"/>
    </xf>
    <xf numFmtId="3" fontId="36" fillId="5" borderId="38" xfId="3" applyNumberFormat="1" applyFont="1" applyFill="1" applyBorder="1" applyAlignment="1">
      <alignment horizontal="center" vertical="center" wrapText="1"/>
    </xf>
    <xf numFmtId="40" fontId="36" fillId="5" borderId="38" xfId="3" applyNumberFormat="1" applyFont="1" applyFill="1" applyBorder="1" applyAlignment="1">
      <alignment horizontal="center" vertical="center" wrapText="1"/>
    </xf>
    <xf numFmtId="0" fontId="36" fillId="5" borderId="40" xfId="0" applyFont="1" applyFill="1" applyBorder="1" applyAlignment="1">
      <alignment horizontal="center" vertical="center" wrapText="1"/>
    </xf>
    <xf numFmtId="0" fontId="36" fillId="5" borderId="41" xfId="3" applyFont="1" applyFill="1" applyBorder="1" applyAlignment="1">
      <alignment horizontal="center" vertical="center" wrapText="1"/>
    </xf>
    <xf numFmtId="49" fontId="19" fillId="13" borderId="22" xfId="0" applyNumberFormat="1" applyFont="1" applyFill="1" applyBorder="1" applyAlignment="1">
      <alignment horizontal="center" vertical="center"/>
    </xf>
    <xf numFmtId="3" fontId="45" fillId="13" borderId="22" xfId="4" applyNumberFormat="1" applyFont="1" applyFill="1" applyBorder="1" applyAlignment="1">
      <alignment vertical="center"/>
    </xf>
    <xf numFmtId="49" fontId="19" fillId="13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justify" vertical="center" wrapText="1"/>
    </xf>
    <xf numFmtId="3" fontId="45" fillId="13" borderId="8" xfId="4" applyNumberFormat="1" applyFont="1" applyFill="1" applyBorder="1" applyAlignment="1">
      <alignment vertical="center"/>
    </xf>
    <xf numFmtId="3" fontId="45" fillId="13" borderId="19" xfId="4" applyNumberFormat="1" applyFont="1" applyFill="1" applyBorder="1" applyAlignment="1">
      <alignment vertical="center"/>
    </xf>
    <xf numFmtId="0" fontId="49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49" fontId="2" fillId="0" borderId="0" xfId="0" applyNumberFormat="1" applyFont="1" applyAlignment="1"/>
    <xf numFmtId="49" fontId="51" fillId="0" borderId="0" xfId="0" applyNumberFormat="1" applyFont="1" applyAlignment="1">
      <alignment horizontal="right"/>
    </xf>
    <xf numFmtId="0" fontId="52" fillId="0" borderId="0" xfId="0" applyFont="1" applyFill="1" applyAlignment="1">
      <alignment vertical="center"/>
    </xf>
    <xf numFmtId="3" fontId="53" fillId="15" borderId="57" xfId="0" applyNumberFormat="1" applyFont="1" applyFill="1" applyBorder="1" applyAlignment="1">
      <alignment horizontal="center" vertical="center"/>
    </xf>
    <xf numFmtId="3" fontId="53" fillId="15" borderId="58" xfId="0" applyNumberFormat="1" applyFont="1" applyFill="1" applyBorder="1" applyAlignment="1">
      <alignment horizontal="center" vertical="center"/>
    </xf>
    <xf numFmtId="3" fontId="53" fillId="15" borderId="56" xfId="0" applyNumberFormat="1" applyFont="1" applyFill="1" applyBorder="1" applyAlignment="1">
      <alignment horizontal="center" vertical="center"/>
    </xf>
    <xf numFmtId="0" fontId="53" fillId="15" borderId="59" xfId="0" applyFont="1" applyFill="1" applyBorder="1" applyAlignment="1">
      <alignment horizontal="center" vertical="center"/>
    </xf>
    <xf numFmtId="3" fontId="30" fillId="15" borderId="56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52" fillId="0" borderId="0" xfId="0" applyFont="1" applyFill="1"/>
    <xf numFmtId="0" fontId="52" fillId="0" borderId="0" xfId="0" applyFont="1" applyFill="1" applyAlignment="1">
      <alignment horizontal="center"/>
    </xf>
    <xf numFmtId="0" fontId="54" fillId="5" borderId="60" xfId="0" applyFont="1" applyFill="1" applyBorder="1" applyAlignment="1">
      <alignment horizontal="center" vertical="center" wrapText="1"/>
    </xf>
    <xf numFmtId="0" fontId="54" fillId="5" borderId="61" xfId="0" applyFont="1" applyFill="1" applyBorder="1" applyAlignment="1">
      <alignment horizontal="center" vertical="center" wrapText="1"/>
    </xf>
    <xf numFmtId="3" fontId="54" fillId="5" borderId="61" xfId="0" applyNumberFormat="1" applyFont="1" applyFill="1" applyBorder="1" applyAlignment="1">
      <alignment horizontal="center" vertical="center" wrapText="1"/>
    </xf>
    <xf numFmtId="0" fontId="54" fillId="5" borderId="64" xfId="0" applyFont="1" applyFill="1" applyBorder="1" applyAlignment="1">
      <alignment horizontal="center" vertical="center" wrapText="1"/>
    </xf>
    <xf numFmtId="0" fontId="19" fillId="13" borderId="22" xfId="0" applyFont="1" applyFill="1" applyBorder="1" applyAlignment="1">
      <alignment horizontal="justify" vertical="center" wrapText="1"/>
    </xf>
    <xf numFmtId="3" fontId="28" fillId="13" borderId="22" xfId="4" applyNumberFormat="1" applyFont="1" applyFill="1" applyBorder="1" applyAlignment="1">
      <alignment vertical="center"/>
    </xf>
    <xf numFmtId="3" fontId="28" fillId="0" borderId="10" xfId="8" applyNumberFormat="1" applyFont="1" applyFill="1" applyBorder="1" applyAlignment="1">
      <alignment vertical="center"/>
    </xf>
    <xf numFmtId="3" fontId="28" fillId="0" borderId="23" xfId="8" applyNumberFormat="1" applyFont="1" applyFill="1" applyBorder="1" applyAlignment="1">
      <alignment vertical="center"/>
    </xf>
    <xf numFmtId="9" fontId="19" fillId="0" borderId="22" xfId="9" applyNumberFormat="1" applyFont="1" applyFill="1" applyBorder="1" applyAlignment="1">
      <alignment vertical="center"/>
    </xf>
    <xf numFmtId="10" fontId="19" fillId="0" borderId="22" xfId="5" applyNumberFormat="1" applyFont="1" applyFill="1" applyBorder="1" applyAlignment="1">
      <alignment horizontal="center" vertical="center" wrapText="1"/>
    </xf>
    <xf numFmtId="49" fontId="19" fillId="0" borderId="22" xfId="5" applyNumberFormat="1" applyFont="1" applyFill="1" applyBorder="1" applyAlignment="1">
      <alignment horizontal="center" vertical="center"/>
    </xf>
    <xf numFmtId="164" fontId="56" fillId="0" borderId="0" xfId="4" applyNumberFormat="1" applyFont="1" applyFill="1" applyBorder="1" applyAlignment="1">
      <alignment vertical="center"/>
    </xf>
    <xf numFmtId="3" fontId="41" fillId="13" borderId="0" xfId="4" applyNumberFormat="1" applyFont="1" applyFill="1" applyBorder="1" applyAlignment="1">
      <alignment vertical="center"/>
    </xf>
    <xf numFmtId="3" fontId="56" fillId="0" borderId="0" xfId="8" applyNumberFormat="1" applyFont="1" applyFill="1" applyBorder="1" applyAlignment="1">
      <alignment vertical="center"/>
    </xf>
    <xf numFmtId="3" fontId="55" fillId="0" borderId="54" xfId="8" applyNumberFormat="1" applyFont="1" applyFill="1" applyBorder="1" applyAlignment="1">
      <alignment vertical="center"/>
    </xf>
    <xf numFmtId="3" fontId="41" fillId="0" borderId="0" xfId="8" applyNumberFormat="1" applyFont="1" applyFill="1" applyBorder="1" applyAlignment="1">
      <alignment vertical="center"/>
    </xf>
    <xf numFmtId="164" fontId="41" fillId="0" borderId="0" xfId="8" applyNumberFormat="1" applyFont="1" applyFill="1" applyBorder="1" applyAlignment="1">
      <alignment horizontal="center" vertical="center"/>
    </xf>
    <xf numFmtId="4" fontId="41" fillId="0" borderId="0" xfId="8" applyNumberFormat="1" applyFont="1" applyFill="1" applyBorder="1" applyAlignment="1">
      <alignment horizontal="center" vertical="center"/>
    </xf>
    <xf numFmtId="10" fontId="41" fillId="0" borderId="0" xfId="9" applyNumberFormat="1" applyFont="1" applyFill="1" applyBorder="1" applyAlignment="1">
      <alignment vertical="center"/>
    </xf>
    <xf numFmtId="10" fontId="41" fillId="0" borderId="0" xfId="5" applyNumberFormat="1" applyFont="1" applyFill="1" applyBorder="1" applyAlignment="1">
      <alignment horizontal="center" vertical="center" wrapText="1"/>
    </xf>
    <xf numFmtId="2" fontId="41" fillId="0" borderId="0" xfId="5" applyNumberFormat="1" applyFont="1" applyFill="1" applyBorder="1" applyAlignment="1">
      <alignment horizontal="center" vertical="center"/>
    </xf>
    <xf numFmtId="3" fontId="41" fillId="0" borderId="0" xfId="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38" fillId="0" borderId="0" xfId="0" applyFont="1"/>
    <xf numFmtId="0" fontId="41" fillId="0" borderId="0" xfId="0" applyFont="1" applyFill="1" applyBorder="1" applyAlignment="1">
      <alignment horizontal="center" vertical="center"/>
    </xf>
    <xf numFmtId="15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57" fillId="5" borderId="55" xfId="3" applyFont="1" applyFill="1" applyBorder="1" applyAlignment="1">
      <alignment horizontal="center" vertical="center"/>
    </xf>
    <xf numFmtId="164" fontId="56" fillId="5" borderId="56" xfId="1" applyNumberFormat="1" applyFont="1" applyFill="1" applyBorder="1" applyAlignment="1">
      <alignment vertical="center"/>
    </xf>
    <xf numFmtId="43" fontId="56" fillId="5" borderId="56" xfId="1" applyFont="1" applyFill="1" applyBorder="1" applyAlignment="1">
      <alignment vertical="center"/>
    </xf>
    <xf numFmtId="43" fontId="41" fillId="0" borderId="0" xfId="9" applyNumberFormat="1" applyFont="1" applyFill="1" applyBorder="1" applyAlignment="1">
      <alignment vertical="center"/>
    </xf>
    <xf numFmtId="43" fontId="41" fillId="0" borderId="0" xfId="5" applyNumberFormat="1" applyFont="1" applyFill="1" applyBorder="1" applyAlignment="1">
      <alignment horizontal="center" vertical="center" wrapText="1"/>
    </xf>
    <xf numFmtId="0" fontId="57" fillId="0" borderId="0" xfId="3" applyFont="1" applyFill="1" applyBorder="1" applyAlignment="1">
      <alignment horizontal="center" vertical="center"/>
    </xf>
    <xf numFmtId="164" fontId="56" fillId="0" borderId="0" xfId="1" applyNumberFormat="1" applyFont="1" applyFill="1" applyBorder="1" applyAlignment="1">
      <alignment vertical="center"/>
    </xf>
    <xf numFmtId="43" fontId="56" fillId="0" borderId="0" xfId="1" applyFont="1" applyFill="1" applyBorder="1" applyAlignment="1">
      <alignment vertical="center"/>
    </xf>
    <xf numFmtId="0" fontId="38" fillId="0" borderId="0" xfId="0" applyFont="1" applyFill="1"/>
    <xf numFmtId="0" fontId="56" fillId="0" borderId="0" xfId="3" applyFont="1" applyAlignment="1">
      <alignment horizontal="left"/>
    </xf>
    <xf numFmtId="4" fontId="38" fillId="0" borderId="0" xfId="0" applyNumberFormat="1" applyFont="1"/>
    <xf numFmtId="43" fontId="38" fillId="0" borderId="0" xfId="0" applyNumberFormat="1" applyFont="1"/>
    <xf numFmtId="2" fontId="38" fillId="0" borderId="0" xfId="0" applyNumberFormat="1" applyFont="1"/>
    <xf numFmtId="0" fontId="50" fillId="2" borderId="0" xfId="0" applyFont="1" applyFill="1" applyAlignment="1">
      <alignment horizontal="center" vertical="top"/>
    </xf>
    <xf numFmtId="0" fontId="19" fillId="0" borderId="43" xfId="3" applyFont="1" applyFill="1" applyBorder="1" applyAlignment="1">
      <alignment horizontal="center" vertical="center" wrapText="1"/>
    </xf>
    <xf numFmtId="9" fontId="19" fillId="0" borderId="8" xfId="3" applyNumberFormat="1" applyFont="1" applyFill="1" applyBorder="1" applyAlignment="1">
      <alignment horizontal="center" vertical="center" wrapText="1"/>
    </xf>
    <xf numFmtId="3" fontId="19" fillId="0" borderId="8" xfId="3" applyNumberFormat="1" applyFont="1" applyFill="1" applyBorder="1" applyAlignment="1">
      <alignment horizontal="center" vertical="center" wrapText="1"/>
    </xf>
    <xf numFmtId="3" fontId="39" fillId="0" borderId="0" xfId="1" applyNumberFormat="1" applyFont="1" applyBorder="1" applyAlignment="1">
      <alignment horizontal="center" vertical="top" wrapText="1"/>
    </xf>
    <xf numFmtId="3" fontId="39" fillId="0" borderId="25" xfId="1" applyNumberFormat="1" applyFont="1" applyBorder="1" applyAlignment="1">
      <alignment horizontal="center" vertical="top"/>
    </xf>
    <xf numFmtId="3" fontId="39" fillId="0" borderId="0" xfId="1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43" fontId="23" fillId="8" borderId="4" xfId="1" applyFont="1" applyFill="1" applyBorder="1" applyAlignment="1">
      <alignment horizontal="center" vertical="center" wrapText="1"/>
    </xf>
    <xf numFmtId="43" fontId="26" fillId="4" borderId="5" xfId="1" applyFont="1" applyFill="1" applyBorder="1" applyAlignment="1">
      <alignment horizontal="center" vertical="center" wrapText="1"/>
    </xf>
    <xf numFmtId="43" fontId="26" fillId="4" borderId="6" xfId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3" fontId="23" fillId="7" borderId="1" xfId="1" applyFont="1" applyFill="1" applyBorder="1" applyAlignment="1">
      <alignment horizontal="center" vertical="center"/>
    </xf>
    <xf numFmtId="43" fontId="23" fillId="7" borderId="2" xfId="1" applyFont="1" applyFill="1" applyBorder="1" applyAlignment="1">
      <alignment horizontal="center" vertical="center"/>
    </xf>
    <xf numFmtId="43" fontId="23" fillId="7" borderId="3" xfId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 wrapText="1"/>
    </xf>
    <xf numFmtId="0" fontId="47" fillId="2" borderId="0" xfId="0" applyFont="1" applyFill="1" applyAlignment="1">
      <alignment horizontal="center" vertical="center"/>
    </xf>
    <xf numFmtId="43" fontId="23" fillId="10" borderId="5" xfId="1" applyFont="1" applyFill="1" applyBorder="1" applyAlignment="1">
      <alignment horizontal="center" vertical="center"/>
    </xf>
    <xf numFmtId="43" fontId="23" fillId="10" borderId="12" xfId="1" applyFont="1" applyFill="1" applyBorder="1" applyAlignment="1">
      <alignment horizontal="center" vertical="center"/>
    </xf>
    <xf numFmtId="43" fontId="23" fillId="10" borderId="6" xfId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43" fontId="24" fillId="9" borderId="5" xfId="1" applyFont="1" applyFill="1" applyBorder="1" applyAlignment="1">
      <alignment horizontal="center" vertical="center" wrapText="1"/>
    </xf>
    <xf numFmtId="43" fontId="24" fillId="9" borderId="12" xfId="1" applyFont="1" applyFill="1" applyBorder="1" applyAlignment="1">
      <alignment horizontal="center" vertical="center" wrapText="1"/>
    </xf>
    <xf numFmtId="43" fontId="24" fillId="9" borderId="6" xfId="1" applyFont="1" applyFill="1" applyBorder="1" applyAlignment="1">
      <alignment horizontal="center" vertical="center" wrapText="1"/>
    </xf>
    <xf numFmtId="43" fontId="23" fillId="7" borderId="1" xfId="1" applyFont="1" applyFill="1" applyBorder="1" applyAlignment="1">
      <alignment horizontal="center" vertical="top"/>
    </xf>
    <xf numFmtId="43" fontId="23" fillId="7" borderId="2" xfId="1" applyFont="1" applyFill="1" applyBorder="1" applyAlignment="1">
      <alignment horizontal="center" vertical="top"/>
    </xf>
    <xf numFmtId="43" fontId="23" fillId="7" borderId="3" xfId="1" applyFont="1" applyFill="1" applyBorder="1" applyAlignment="1">
      <alignment horizontal="center" vertical="top"/>
    </xf>
    <xf numFmtId="43" fontId="23" fillId="4" borderId="1" xfId="1" applyFont="1" applyFill="1" applyBorder="1" applyAlignment="1">
      <alignment horizontal="center" vertical="center" wrapText="1"/>
    </xf>
    <xf numFmtId="43" fontId="23" fillId="4" borderId="2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43" fontId="23" fillId="7" borderId="5" xfId="1" applyFont="1" applyFill="1" applyBorder="1" applyAlignment="1">
      <alignment horizontal="center" vertical="center" wrapText="1"/>
    </xf>
    <xf numFmtId="43" fontId="23" fillId="7" borderId="6" xfId="1" applyFont="1" applyFill="1" applyBorder="1" applyAlignment="1">
      <alignment horizontal="center" vertical="center" wrapText="1"/>
    </xf>
    <xf numFmtId="43" fontId="23" fillId="8" borderId="1" xfId="1" applyFont="1" applyFill="1" applyBorder="1" applyAlignment="1">
      <alignment horizontal="center" vertical="center"/>
    </xf>
    <xf numFmtId="43" fontId="23" fillId="8" borderId="2" xfId="1" applyFont="1" applyFill="1" applyBorder="1" applyAlignment="1">
      <alignment horizontal="center" vertical="center"/>
    </xf>
    <xf numFmtId="43" fontId="23" fillId="8" borderId="3" xfId="1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43" fontId="14" fillId="0" borderId="0" xfId="1" applyFont="1" applyAlignment="1">
      <alignment horizontal="center" wrapText="1"/>
    </xf>
    <xf numFmtId="0" fontId="14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0" fontId="44" fillId="0" borderId="52" xfId="3" applyNumberFormat="1" applyFont="1" applyBorder="1" applyAlignment="1">
      <alignment horizontal="center"/>
    </xf>
    <xf numFmtId="40" fontId="30" fillId="11" borderId="30" xfId="3" applyNumberFormat="1" applyFont="1" applyFill="1" applyBorder="1" applyAlignment="1">
      <alignment horizontal="center" vertical="center"/>
    </xf>
    <xf numFmtId="40" fontId="30" fillId="11" borderId="29" xfId="3" applyNumberFormat="1" applyFont="1" applyFill="1" applyBorder="1" applyAlignment="1">
      <alignment horizontal="center" vertical="center"/>
    </xf>
    <xf numFmtId="0" fontId="36" fillId="5" borderId="39" xfId="0" applyFont="1" applyFill="1" applyBorder="1" applyAlignment="1">
      <alignment horizontal="center" vertical="center" wrapText="1"/>
    </xf>
    <xf numFmtId="0" fontId="36" fillId="5" borderId="4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5" fontId="15" fillId="0" borderId="8" xfId="2" applyNumberFormat="1" applyFont="1" applyFill="1" applyBorder="1" applyAlignment="1">
      <alignment horizontal="center"/>
    </xf>
    <xf numFmtId="165" fontId="15" fillId="0" borderId="17" xfId="2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65" fontId="15" fillId="0" borderId="19" xfId="2" applyNumberFormat="1" applyFont="1" applyFill="1" applyBorder="1" applyAlignment="1">
      <alignment horizontal="center"/>
    </xf>
    <xf numFmtId="165" fontId="15" fillId="0" borderId="20" xfId="2" applyNumberFormat="1" applyFont="1" applyFill="1" applyBorder="1" applyAlignment="1">
      <alignment horizontal="center"/>
    </xf>
    <xf numFmtId="3" fontId="30" fillId="11" borderId="28" xfId="3" applyNumberFormat="1" applyFont="1" applyFill="1" applyBorder="1" applyAlignment="1">
      <alignment horizontal="center" vertical="center"/>
    </xf>
    <xf numFmtId="3" fontId="30" fillId="11" borderId="29" xfId="3" applyNumberFormat="1" applyFont="1" applyFill="1" applyBorder="1" applyAlignment="1">
      <alignment horizontal="center" vertical="center"/>
    </xf>
    <xf numFmtId="3" fontId="30" fillId="11" borderId="30" xfId="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5" fontId="15" fillId="0" borderId="10" xfId="2" applyNumberFormat="1" applyFont="1" applyFill="1" applyBorder="1" applyAlignment="1">
      <alignment horizontal="center"/>
    </xf>
    <xf numFmtId="165" fontId="15" fillId="0" borderId="11" xfId="2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5" fontId="15" fillId="0" borderId="10" xfId="2" applyNumberFormat="1" applyFont="1" applyBorder="1" applyAlignment="1">
      <alignment horizontal="center"/>
    </xf>
    <xf numFmtId="165" fontId="15" fillId="0" borderId="11" xfId="2" applyNumberFormat="1" applyFont="1" applyBorder="1" applyAlignment="1">
      <alignment horizontal="center"/>
    </xf>
    <xf numFmtId="165" fontId="15" fillId="0" borderId="8" xfId="2" applyNumberFormat="1" applyFont="1" applyBorder="1" applyAlignment="1">
      <alignment horizontal="center"/>
    </xf>
    <xf numFmtId="165" fontId="15" fillId="0" borderId="17" xfId="2" applyNumberFormat="1" applyFont="1" applyBorder="1" applyAlignment="1">
      <alignment horizontal="center"/>
    </xf>
    <xf numFmtId="3" fontId="30" fillId="11" borderId="44" xfId="3" applyNumberFormat="1" applyFont="1" applyFill="1" applyBorder="1" applyAlignment="1">
      <alignment horizontal="center" vertical="center"/>
    </xf>
    <xf numFmtId="40" fontId="30" fillId="11" borderId="45" xfId="3" applyNumberFormat="1" applyFont="1" applyFill="1" applyBorder="1" applyAlignment="1">
      <alignment horizontal="center" vertical="center"/>
    </xf>
    <xf numFmtId="0" fontId="36" fillId="5" borderId="47" xfId="0" applyFont="1" applyFill="1" applyBorder="1" applyAlignment="1">
      <alignment horizontal="center" vertical="center" wrapText="1"/>
    </xf>
    <xf numFmtId="0" fontId="36" fillId="5" borderId="48" xfId="0" applyFont="1" applyFill="1" applyBorder="1" applyAlignment="1">
      <alignment horizontal="center" vertical="center" wrapText="1"/>
    </xf>
    <xf numFmtId="0" fontId="36" fillId="5" borderId="62" xfId="7" applyFont="1" applyFill="1" applyBorder="1" applyAlignment="1">
      <alignment horizontal="center" vertical="center" wrapText="1"/>
    </xf>
    <xf numFmtId="0" fontId="36" fillId="5" borderId="63" xfId="7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0" fillId="2" borderId="0" xfId="0" applyFont="1" applyFill="1" applyAlignment="1">
      <alignment horizontal="center" vertical="top"/>
    </xf>
  </cellXfs>
  <cellStyles count="10">
    <cellStyle name="Millares" xfId="1" builtinId="3"/>
    <cellStyle name="Millares 14 10" xfId="8"/>
    <cellStyle name="Millares 2 3" xfId="4"/>
    <cellStyle name="Millares 32" xfId="6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CC99FF"/>
      <color rgb="FFFFFF66"/>
      <color rgb="FFFF99CC"/>
      <color rgb="FF66FF66"/>
      <color rgb="FF66FFFF"/>
      <color rgb="FFFF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32844</xdr:colOff>
      <xdr:row>4</xdr:row>
      <xdr:rowOff>178346</xdr:rowOff>
    </xdr:from>
    <xdr:to>
      <xdr:col>1</xdr:col>
      <xdr:colOff>2578317</xdr:colOff>
      <xdr:row>9</xdr:row>
      <xdr:rowOff>213492</xdr:rowOff>
    </xdr:to>
    <xdr:pic>
      <xdr:nvPicPr>
        <xdr:cNvPr id="4" name="7 Imagen" descr="D:\Mi Información\Documents\2017\logos Municipio 2017 - 2019\1_2 Heráldica Azul\JPG\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60" y="1410027"/>
          <a:ext cx="2545473" cy="29419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788276</xdr:colOff>
      <xdr:row>5</xdr:row>
      <xdr:rowOff>16422</xdr:rowOff>
    </xdr:from>
    <xdr:to>
      <xdr:col>26</xdr:col>
      <xdr:colOff>16423</xdr:colOff>
      <xdr:row>9</xdr:row>
      <xdr:rowOff>16423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8707" y="1445172"/>
          <a:ext cx="5419397" cy="2709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1</xdr:col>
      <xdr:colOff>914029</xdr:colOff>
      <xdr:row>3</xdr:row>
      <xdr:rowOff>28575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1599829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485774</xdr:colOff>
      <xdr:row>1</xdr:row>
      <xdr:rowOff>9524</xdr:rowOff>
    </xdr:from>
    <xdr:to>
      <xdr:col>20</xdr:col>
      <xdr:colOff>742949</xdr:colOff>
      <xdr:row>2</xdr:row>
      <xdr:rowOff>552449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1549" y="200024"/>
          <a:ext cx="2695575" cy="1323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75829</xdr:colOff>
      <xdr:row>5</xdr:row>
      <xdr:rowOff>28575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599829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571500</xdr:colOff>
      <xdr:row>1</xdr:row>
      <xdr:rowOff>9525</xdr:rowOff>
    </xdr:from>
    <xdr:to>
      <xdr:col>21</xdr:col>
      <xdr:colOff>19050</xdr:colOff>
      <xdr:row>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73125" y="200025"/>
          <a:ext cx="2000250" cy="1390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152399</xdr:rowOff>
    </xdr:from>
    <xdr:to>
      <xdr:col>1</xdr:col>
      <xdr:colOff>752475</xdr:colOff>
      <xdr:row>5</xdr:row>
      <xdr:rowOff>57150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52399"/>
          <a:ext cx="1419224" cy="11049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438149</xdr:colOff>
      <xdr:row>1</xdr:row>
      <xdr:rowOff>0</xdr:rowOff>
    </xdr:from>
    <xdr:to>
      <xdr:col>21</xdr:col>
      <xdr:colOff>19050</xdr:colOff>
      <xdr:row>5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599" y="190500"/>
          <a:ext cx="1866901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V65"/>
  <sheetViews>
    <sheetView tabSelected="1" zoomScale="58" zoomScaleNormal="58" workbookViewId="0">
      <pane xSplit="2" ySplit="16" topLeftCell="C17" activePane="bottomRight" state="frozen"/>
      <selection activeCell="Q4" sqref="Q1:R1048576"/>
      <selection pane="topRight" activeCell="Q4" sqref="Q1:R1048576"/>
      <selection pane="bottomLeft" activeCell="Q4" sqref="Q1:R1048576"/>
      <selection pane="bottomRight" activeCell="T20" sqref="T20"/>
    </sheetView>
  </sheetViews>
  <sheetFormatPr baseColWidth="10" defaultRowHeight="15"/>
  <cols>
    <col min="1" max="1" width="5.5703125" style="7" customWidth="1"/>
    <col min="2" max="2" width="60.28515625" customWidth="1"/>
    <col min="3" max="3" width="38.5703125" customWidth="1"/>
    <col min="4" max="4" width="26.7109375" customWidth="1"/>
    <col min="5" max="5" width="24.28515625" style="2" hidden="1" customWidth="1"/>
    <col min="6" max="6" width="20.5703125" style="2" hidden="1" customWidth="1"/>
    <col min="7" max="7" width="28.140625" style="2" hidden="1" customWidth="1"/>
    <col min="8" max="9" width="21.28515625" style="2" hidden="1" customWidth="1"/>
    <col min="10" max="10" width="28" style="2" hidden="1" customWidth="1"/>
    <col min="11" max="11" width="22.28515625" style="2" hidden="1" customWidth="1"/>
    <col min="12" max="12" width="23.28515625" style="2" hidden="1" customWidth="1"/>
    <col min="13" max="13" width="24.85546875" style="2" hidden="1" customWidth="1"/>
    <col min="14" max="14" width="23.7109375" style="2" hidden="1" customWidth="1"/>
    <col min="15" max="15" width="19.85546875" style="2" hidden="1" customWidth="1"/>
    <col min="16" max="18" width="20.42578125" style="2" hidden="1" customWidth="1"/>
    <col min="19" max="19" width="26.42578125" style="2" customWidth="1"/>
    <col min="20" max="20" width="25.85546875" style="2" customWidth="1"/>
    <col min="21" max="22" width="29.5703125" style="2" customWidth="1"/>
    <col min="23" max="25" width="25.85546875" style="2" customWidth="1"/>
    <col min="26" max="26" width="41.140625" style="7" customWidth="1"/>
    <col min="27" max="27" width="22.28515625" style="7" customWidth="1"/>
    <col min="28" max="28" width="21.85546875" style="7" bestFit="1" customWidth="1"/>
    <col min="29" max="29" width="74.28515625" style="7" customWidth="1"/>
    <col min="30" max="34" width="11.5703125" style="7"/>
    <col min="35" max="35" width="16.42578125" style="7" bestFit="1" customWidth="1"/>
    <col min="36" max="74" width="11.5703125" style="7"/>
  </cols>
  <sheetData>
    <row r="2" spans="1:74" ht="27" customHeight="1">
      <c r="C2" s="2"/>
      <c r="D2" s="21"/>
      <c r="K2" s="2">
        <f>J2-J21</f>
        <v>0</v>
      </c>
    </row>
    <row r="3" spans="1:74" ht="27" customHeight="1">
      <c r="C3" s="2"/>
      <c r="D3" s="21"/>
    </row>
    <row r="4" spans="1:74" ht="27" customHeight="1">
      <c r="C4" s="2"/>
      <c r="D4" s="21"/>
    </row>
    <row r="6" spans="1:74" s="5" customFormat="1" ht="60.75" customHeight="1">
      <c r="A6" s="6"/>
      <c r="B6" s="308" t="s">
        <v>43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8"/>
      <c r="AB6" s="33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68.25" customHeight="1">
      <c r="A7" s="6"/>
      <c r="B7" s="309" t="s">
        <v>4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9"/>
      <c r="AB7" s="33"/>
    </row>
    <row r="8" spans="1:74" s="5" customFormat="1" ht="48" customHeight="1">
      <c r="A8" s="4"/>
      <c r="B8" s="324" t="s">
        <v>55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40"/>
      <c r="AB8" s="3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s="5" customFormat="1" ht="36">
      <c r="A9" s="4"/>
      <c r="B9" s="345">
        <v>2021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40"/>
      <c r="AB9" s="3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5" customFormat="1" ht="36">
      <c r="A10" s="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40"/>
      <c r="AB10" s="3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5" customFormat="1" ht="36">
      <c r="A11" s="4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40"/>
      <c r="AB11" s="3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33" customHeight="1">
      <c r="Z12" s="244" t="s">
        <v>93</v>
      </c>
    </row>
    <row r="13" spans="1:74" s="28" customFormat="1" ht="23.25">
      <c r="A13" s="27"/>
      <c r="B13" s="313" t="s">
        <v>6</v>
      </c>
      <c r="C13" s="319" t="s">
        <v>0</v>
      </c>
      <c r="D13" s="320"/>
      <c r="E13" s="316" t="s">
        <v>3</v>
      </c>
      <c r="F13" s="317"/>
      <c r="G13" s="317"/>
      <c r="H13" s="317"/>
      <c r="I13" s="317"/>
      <c r="J13" s="318"/>
      <c r="K13" s="342" t="s">
        <v>40</v>
      </c>
      <c r="L13" s="343"/>
      <c r="M13" s="343"/>
      <c r="N13" s="343"/>
      <c r="O13" s="343"/>
      <c r="P13" s="344"/>
      <c r="Q13" s="325" t="s">
        <v>42</v>
      </c>
      <c r="R13" s="331" t="s">
        <v>36</v>
      </c>
      <c r="S13" s="337" t="s">
        <v>44</v>
      </c>
      <c r="T13" s="338"/>
      <c r="U13" s="338"/>
      <c r="V13" s="338"/>
      <c r="W13" s="338"/>
      <c r="X13" s="338"/>
      <c r="Y13" s="338"/>
      <c r="Z13" s="328" t="s">
        <v>8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4" s="28" customFormat="1" ht="21.75" customHeight="1">
      <c r="A14" s="27"/>
      <c r="B14" s="314"/>
      <c r="C14" s="321"/>
      <c r="D14" s="322"/>
      <c r="E14" s="340" t="s">
        <v>50</v>
      </c>
      <c r="F14" s="334" t="s">
        <v>41</v>
      </c>
      <c r="G14" s="335"/>
      <c r="H14" s="336"/>
      <c r="I14" s="124"/>
      <c r="J14" s="340" t="s">
        <v>37</v>
      </c>
      <c r="K14" s="310" t="s">
        <v>47</v>
      </c>
      <c r="L14" s="310" t="s">
        <v>51</v>
      </c>
      <c r="M14" s="310" t="s">
        <v>49</v>
      </c>
      <c r="N14" s="310" t="s">
        <v>54</v>
      </c>
      <c r="O14" s="310" t="s">
        <v>52</v>
      </c>
      <c r="P14" s="310" t="s">
        <v>53</v>
      </c>
      <c r="Q14" s="326"/>
      <c r="R14" s="332"/>
      <c r="S14" s="311" t="s">
        <v>55</v>
      </c>
      <c r="T14" s="311" t="s">
        <v>63</v>
      </c>
      <c r="U14" s="311" t="s">
        <v>90</v>
      </c>
      <c r="V14" s="311" t="s">
        <v>92</v>
      </c>
      <c r="W14" s="311" t="s">
        <v>91</v>
      </c>
      <c r="X14" s="311" t="s">
        <v>91</v>
      </c>
      <c r="Y14" s="311" t="s">
        <v>52</v>
      </c>
      <c r="Z14" s="329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1" customFormat="1" ht="62.25" customHeight="1">
      <c r="A15" s="8"/>
      <c r="B15" s="315"/>
      <c r="C15" s="36" t="s">
        <v>34</v>
      </c>
      <c r="D15" s="36" t="s">
        <v>1</v>
      </c>
      <c r="E15" s="341"/>
      <c r="F15" s="37" t="s">
        <v>47</v>
      </c>
      <c r="G15" s="37" t="s">
        <v>48</v>
      </c>
      <c r="H15" s="37" t="s">
        <v>49</v>
      </c>
      <c r="I15" s="123" t="s">
        <v>65</v>
      </c>
      <c r="J15" s="341"/>
      <c r="K15" s="310"/>
      <c r="L15" s="310"/>
      <c r="M15" s="310"/>
      <c r="N15" s="310"/>
      <c r="O15" s="310"/>
      <c r="P15" s="310"/>
      <c r="Q15" s="327"/>
      <c r="R15" s="333"/>
      <c r="S15" s="312"/>
      <c r="T15" s="312"/>
      <c r="U15" s="312"/>
      <c r="V15" s="312"/>
      <c r="W15" s="312"/>
      <c r="X15" s="312"/>
      <c r="Y15" s="312"/>
      <c r="Z15" s="33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1" customFormat="1" ht="15.75" customHeight="1" thickBot="1">
      <c r="A16" s="8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/>
      <c r="T16" s="10"/>
      <c r="U16" s="10"/>
      <c r="V16" s="10"/>
      <c r="W16" s="10"/>
      <c r="X16" s="10"/>
      <c r="Y16" s="10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26" customFormat="1" ht="35.1" customHeight="1">
      <c r="A17" s="22"/>
      <c r="B17" s="41" t="s">
        <v>7</v>
      </c>
      <c r="C17" s="42">
        <f>PDM!$C$5</f>
        <v>118111967</v>
      </c>
      <c r="D17" s="225">
        <v>0</v>
      </c>
      <c r="E17" s="42"/>
      <c r="F17" s="42"/>
      <c r="G17" s="42">
        <f>3238060.42+540154.09</f>
        <v>3778214.51</v>
      </c>
      <c r="H17" s="42">
        <v>368485.6</v>
      </c>
      <c r="I17" s="42"/>
      <c r="J17" s="42">
        <f>SUM(E17:H17)</f>
        <v>4146700.11</v>
      </c>
      <c r="K17" s="42"/>
      <c r="L17" s="42"/>
      <c r="M17" s="42"/>
      <c r="N17" s="42"/>
      <c r="O17" s="42"/>
      <c r="P17" s="42"/>
      <c r="Q17" s="42"/>
      <c r="R17" s="42"/>
      <c r="S17" s="42">
        <f>J17</f>
        <v>4146700.11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32">
        <f>C17-J17</f>
        <v>113965266.89</v>
      </c>
      <c r="AA17" s="24"/>
      <c r="AB17" s="24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26" customFormat="1" ht="35.1" customHeight="1">
      <c r="A18" s="22"/>
      <c r="B18" s="43" t="s">
        <v>148</v>
      </c>
      <c r="C18" s="181">
        <v>242000</v>
      </c>
      <c r="D18" s="94">
        <v>0</v>
      </c>
      <c r="E18" s="182"/>
      <c r="F18" s="35"/>
      <c r="G18" s="35"/>
      <c r="H18" s="35"/>
      <c r="I18" s="35"/>
      <c r="J18" s="35">
        <f t="shared" ref="J18:J20" si="0">SUM(E18:H18)</f>
        <v>0</v>
      </c>
      <c r="K18" s="35"/>
      <c r="L18" s="35"/>
      <c r="M18" s="35"/>
      <c r="N18" s="35"/>
      <c r="O18" s="35"/>
      <c r="P18" s="35"/>
      <c r="Q18" s="35"/>
      <c r="R18" s="35"/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111">
        <f>C18-S18-T18-V18-W18-X18-Y18-U18</f>
        <v>242000</v>
      </c>
      <c r="AA18" s="54"/>
      <c r="AB18" s="24"/>
      <c r="AC18" s="22"/>
      <c r="AD18" s="22"/>
      <c r="AE18" s="22"/>
      <c r="AF18" s="22"/>
      <c r="AG18" s="22"/>
      <c r="AH18" s="22"/>
      <c r="AI18" s="24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26" customFormat="1" ht="50.25" customHeight="1">
      <c r="A19" s="22"/>
      <c r="B19" s="44" t="s">
        <v>149</v>
      </c>
      <c r="C19" s="35">
        <v>70079.94</v>
      </c>
      <c r="D19" s="94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111">
        <f>C19-S19-T19-V19-W19-X19-Y19-U19</f>
        <v>70079.94</v>
      </c>
      <c r="AA19" s="54"/>
      <c r="AB19" s="25"/>
      <c r="AC19" s="126"/>
      <c r="AD19" s="22"/>
      <c r="AE19" s="22"/>
      <c r="AF19" s="22"/>
      <c r="AG19" s="22"/>
      <c r="AH19" s="22"/>
      <c r="AI19" s="25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s="26" customFormat="1" ht="50.25" customHeight="1">
      <c r="A20" s="22"/>
      <c r="B20" s="44" t="s">
        <v>66</v>
      </c>
      <c r="C20" s="35">
        <v>606119992</v>
      </c>
      <c r="D20" s="94">
        <v>606119992</v>
      </c>
      <c r="E20" s="35"/>
      <c r="F20" s="35"/>
      <c r="G20" s="35"/>
      <c r="H20" s="35"/>
      <c r="I20" s="35"/>
      <c r="J20" s="35">
        <f t="shared" si="0"/>
        <v>0</v>
      </c>
      <c r="K20" s="35"/>
      <c r="L20" s="35"/>
      <c r="M20" s="35"/>
      <c r="N20" s="35"/>
      <c r="O20" s="35"/>
      <c r="P20" s="35"/>
      <c r="Q20" s="35"/>
      <c r="R20" s="35"/>
      <c r="S20" s="94">
        <v>0</v>
      </c>
      <c r="T20" s="94">
        <f>FORTAMUNDF!$I$17</f>
        <v>111353247.59</v>
      </c>
      <c r="U20" s="94">
        <f>FORTAMUNDF!I19</f>
        <v>4907855.24</v>
      </c>
      <c r="V20" s="94">
        <v>0</v>
      </c>
      <c r="W20" s="94">
        <v>0</v>
      </c>
      <c r="X20" s="94">
        <v>0</v>
      </c>
      <c r="Y20" s="94">
        <v>0</v>
      </c>
      <c r="Z20" s="111">
        <f>C20-S20-T20-V20-W20-X20-Y20-U20</f>
        <v>489858889.16999996</v>
      </c>
      <c r="AA20" s="54"/>
      <c r="AB20" s="25"/>
      <c r="AC20" s="126"/>
      <c r="AD20" s="22"/>
      <c r="AE20" s="22"/>
      <c r="AF20" s="22"/>
      <c r="AG20" s="22"/>
      <c r="AH20" s="22"/>
      <c r="AI20" s="25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22" customFormat="1" ht="35.1" customHeight="1" thickBot="1">
      <c r="B21" s="129" t="s">
        <v>56</v>
      </c>
      <c r="C21" s="130">
        <v>222467110</v>
      </c>
      <c r="D21" s="130">
        <v>15127763.439999999</v>
      </c>
      <c r="E21" s="130"/>
      <c r="F21" s="130"/>
      <c r="G21" s="130"/>
      <c r="H21" s="130"/>
      <c r="I21" s="130"/>
      <c r="J21" s="130">
        <f>SUM(E21:I21)</f>
        <v>0</v>
      </c>
      <c r="K21" s="130"/>
      <c r="L21" s="130"/>
      <c r="M21" s="130"/>
      <c r="N21" s="130"/>
      <c r="O21" s="130"/>
      <c r="P21" s="130"/>
      <c r="Q21" s="130"/>
      <c r="R21" s="130"/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226">
        <f t="shared" ref="Z21" si="1">C21-S21-T21-V21-W21-X21-Y21-U21</f>
        <v>222467110</v>
      </c>
      <c r="AA21" s="54"/>
      <c r="AB21" s="25"/>
      <c r="AC21" s="25"/>
    </row>
    <row r="22" spans="1:74" s="106" customFormat="1" ht="50.25" customHeight="1" thickBot="1">
      <c r="A22" s="105"/>
      <c r="B22" s="185"/>
      <c r="C22" s="99">
        <f t="shared" ref="C22:X22" si="2">SUM(C17:C21)</f>
        <v>947011148.94000006</v>
      </c>
      <c r="D22" s="90">
        <f t="shared" si="2"/>
        <v>621247755.44000006</v>
      </c>
      <c r="E22" s="90">
        <f t="shared" si="2"/>
        <v>0</v>
      </c>
      <c r="F22" s="90">
        <f t="shared" si="2"/>
        <v>0</v>
      </c>
      <c r="G22" s="99">
        <f t="shared" si="2"/>
        <v>3778214.51</v>
      </c>
      <c r="H22" s="99">
        <f t="shared" si="2"/>
        <v>368485.6</v>
      </c>
      <c r="I22" s="90">
        <f t="shared" si="2"/>
        <v>0</v>
      </c>
      <c r="J22" s="99">
        <f t="shared" si="2"/>
        <v>4146700.11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0</v>
      </c>
      <c r="R22" s="90">
        <f t="shared" si="2"/>
        <v>0</v>
      </c>
      <c r="S22" s="95">
        <f t="shared" si="2"/>
        <v>4146700.11</v>
      </c>
      <c r="T22" s="90">
        <f t="shared" si="2"/>
        <v>111353247.59</v>
      </c>
      <c r="U22" s="90">
        <f t="shared" si="2"/>
        <v>4907855.24</v>
      </c>
      <c r="V22" s="90">
        <f t="shared" si="2"/>
        <v>0</v>
      </c>
      <c r="W22" s="90">
        <f t="shared" si="2"/>
        <v>0</v>
      </c>
      <c r="X22" s="90">
        <f t="shared" si="2"/>
        <v>0</v>
      </c>
      <c r="Y22" s="90">
        <v>0</v>
      </c>
      <c r="Z22" s="95">
        <f>SUM(Z17:Z21)</f>
        <v>826603346</v>
      </c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</row>
    <row r="23" spans="1:74" s="106" customFormat="1" ht="50.25" customHeight="1" thickTop="1">
      <c r="A23" s="105"/>
      <c r="B23" s="185"/>
      <c r="C23" s="118"/>
      <c r="D23" s="97"/>
      <c r="E23" s="97"/>
      <c r="F23" s="97"/>
      <c r="G23" s="118"/>
      <c r="H23" s="118"/>
      <c r="I23" s="97"/>
      <c r="J23" s="118"/>
      <c r="K23" s="97"/>
      <c r="L23" s="97"/>
      <c r="M23" s="97"/>
      <c r="N23" s="97"/>
      <c r="O23" s="97"/>
      <c r="P23" s="97"/>
      <c r="Q23" s="97"/>
      <c r="R23" s="97"/>
      <c r="S23" s="96"/>
      <c r="T23" s="97"/>
      <c r="U23" s="97"/>
      <c r="V23" s="97"/>
      <c r="W23" s="97"/>
      <c r="X23" s="97"/>
      <c r="Y23" s="97"/>
      <c r="Z23" s="96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</row>
    <row r="24" spans="1:74" s="106" customFormat="1" ht="50.25" customHeight="1">
      <c r="A24" s="105"/>
      <c r="B24" s="185"/>
      <c r="C24" s="118"/>
      <c r="D24" s="118"/>
      <c r="E24" s="118"/>
      <c r="F24" s="118"/>
      <c r="G24" s="118"/>
      <c r="H24" s="118"/>
      <c r="I24" s="118"/>
      <c r="J24" s="118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6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</row>
    <row r="25" spans="1:74" s="26" customFormat="1" ht="35.1" customHeight="1">
      <c r="A25" s="22"/>
      <c r="B25" s="186"/>
      <c r="C25" s="108" t="s">
        <v>64</v>
      </c>
      <c r="D25" s="103">
        <v>1000</v>
      </c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7">
        <f>F22</f>
        <v>0</v>
      </c>
      <c r="U25" s="109"/>
      <c r="V25" s="109"/>
      <c r="W25" s="110"/>
      <c r="X25" s="46"/>
      <c r="Y25" s="46"/>
      <c r="Z25" s="4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s="26" customFormat="1" ht="35.1" customHeight="1">
      <c r="A26" s="22"/>
      <c r="B26" s="102"/>
      <c r="C26" s="108" t="s">
        <v>64</v>
      </c>
      <c r="D26" s="103">
        <v>2000</v>
      </c>
      <c r="E26" s="11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7">
        <f>G22</f>
        <v>3778214.51</v>
      </c>
      <c r="U26" s="109"/>
      <c r="V26" s="109"/>
      <c r="W26" s="110"/>
      <c r="X26" s="46"/>
      <c r="Y26" s="46"/>
      <c r="Z26" s="4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26" customFormat="1" ht="35.1" customHeight="1">
      <c r="A27" s="22"/>
      <c r="B27" s="102"/>
      <c r="C27" s="108" t="s">
        <v>64</v>
      </c>
      <c r="D27" s="103">
        <v>3000</v>
      </c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6">
        <f>H22</f>
        <v>368485.6</v>
      </c>
      <c r="U27" s="109"/>
      <c r="V27" s="109"/>
      <c r="W27" s="110"/>
      <c r="X27" s="46"/>
      <c r="Y27" s="46"/>
      <c r="Z27" s="4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</row>
    <row r="28" spans="1:74" s="26" customFormat="1" ht="35.1" customHeight="1">
      <c r="A28" s="22"/>
      <c r="B28" s="102"/>
      <c r="C28" s="108" t="s">
        <v>64</v>
      </c>
      <c r="D28" s="103">
        <v>4000</v>
      </c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7">
        <f>I22</f>
        <v>0</v>
      </c>
      <c r="T28" s="125"/>
      <c r="U28" s="120"/>
      <c r="V28" s="120"/>
      <c r="W28" s="110"/>
      <c r="X28" s="46"/>
      <c r="Y28" s="46"/>
      <c r="Z28" s="4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s="26" customFormat="1" ht="35.1" customHeight="1">
      <c r="A29" s="22"/>
      <c r="B29" s="102"/>
      <c r="C29" s="108" t="s">
        <v>64</v>
      </c>
      <c r="D29" s="103">
        <v>6000</v>
      </c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7">
        <f>E22</f>
        <v>0</v>
      </c>
      <c r="U29" s="109"/>
      <c r="V29" s="109"/>
      <c r="W29" s="110"/>
      <c r="X29" s="46"/>
      <c r="Y29" s="46"/>
      <c r="Z29" s="4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s="26" customFormat="1" ht="35.1" customHeight="1" thickBot="1">
      <c r="A30" s="22"/>
      <c r="B30" s="102"/>
      <c r="C30" s="114" t="s">
        <v>18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15">
        <f>S25+S26+S27+S28+S29</f>
        <v>4146700.11</v>
      </c>
      <c r="U30" s="104"/>
      <c r="V30" s="104"/>
      <c r="W30" s="107"/>
      <c r="X30" s="46"/>
      <c r="Y30" s="4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s="26" customFormat="1" ht="35.1" customHeight="1" thickTop="1">
      <c r="A31" s="22"/>
      <c r="B31" s="29"/>
      <c r="C31" s="45"/>
      <c r="D31" s="45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s="26" customFormat="1" ht="35.1" customHeight="1">
      <c r="A32" s="22"/>
      <c r="B32" s="29"/>
      <c r="C32" s="45"/>
      <c r="D32" s="45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s="26" customFormat="1" ht="35.1" customHeight="1">
      <c r="A33" s="22"/>
      <c r="B33" s="29"/>
      <c r="C33" s="45"/>
      <c r="D33" s="45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s="26" customFormat="1" ht="35.1" customHeight="1">
      <c r="A34" s="22"/>
      <c r="B34" s="29"/>
      <c r="C34" s="45"/>
      <c r="D34" s="45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s="26" customFormat="1" ht="35.1" customHeight="1">
      <c r="A35" s="22"/>
      <c r="B35" s="29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s="26" customFormat="1" ht="35.1" customHeight="1">
      <c r="A36" s="22"/>
      <c r="B36" s="29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s="26" customFormat="1" ht="35.1" customHeight="1" thickBot="1">
      <c r="A37" s="22"/>
      <c r="B37" s="29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183"/>
      <c r="Z37" s="224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s="26" customFormat="1" ht="21.75" customHeight="1">
      <c r="A38" s="22"/>
      <c r="B38" s="29"/>
      <c r="C38" s="306" t="s">
        <v>73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46"/>
      <c r="U38" s="46"/>
      <c r="V38" s="46"/>
      <c r="W38" s="46"/>
      <c r="X38" s="46"/>
      <c r="Y38" s="306" t="s">
        <v>38</v>
      </c>
      <c r="Z38" s="306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s="26" customFormat="1" ht="35.1" customHeight="1">
      <c r="A39" s="22"/>
      <c r="B39" s="29"/>
      <c r="C39" s="307" t="s">
        <v>5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46"/>
      <c r="U39" s="46"/>
      <c r="V39" s="46"/>
      <c r="W39" s="46"/>
      <c r="X39" s="46"/>
      <c r="Y39" s="305" t="s">
        <v>72</v>
      </c>
      <c r="Z39" s="305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ht="35.1" customHeight="1">
      <c r="B40" s="184"/>
      <c r="C40" s="30"/>
      <c r="D40" s="51"/>
      <c r="E40" s="45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119"/>
      <c r="T40" s="50"/>
      <c r="U40" s="50"/>
      <c r="V40" s="50"/>
      <c r="W40" s="50"/>
      <c r="X40" s="50"/>
      <c r="Y40" s="305"/>
      <c r="Z40" s="305"/>
    </row>
    <row r="41" spans="1:74" ht="23.25" customHeight="1">
      <c r="B41" s="87"/>
      <c r="C41" s="47"/>
      <c r="D41" s="48"/>
      <c r="E41" s="45"/>
      <c r="F41" s="47"/>
      <c r="G41" s="30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339"/>
      <c r="T41" s="339"/>
      <c r="U41" s="339"/>
      <c r="V41" s="339"/>
      <c r="W41" s="339"/>
      <c r="X41" s="339"/>
      <c r="Y41" s="339"/>
      <c r="Z41" s="50"/>
    </row>
    <row r="42" spans="1:74" s="86" customFormat="1" ht="33.75" customHeight="1">
      <c r="B42" s="87"/>
      <c r="C42" s="88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323"/>
      <c r="T42" s="323"/>
      <c r="U42" s="323"/>
      <c r="V42" s="323"/>
      <c r="W42" s="323"/>
      <c r="X42" s="323"/>
      <c r="Y42" s="323"/>
    </row>
    <row r="43" spans="1:74" ht="20.25">
      <c r="B43" s="49"/>
      <c r="C43" s="47"/>
      <c r="D43" s="52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323"/>
      <c r="T43" s="323"/>
      <c r="U43" s="323"/>
      <c r="V43" s="323"/>
      <c r="W43" s="323"/>
      <c r="X43" s="323"/>
      <c r="Y43" s="323"/>
    </row>
    <row r="44" spans="1:74">
      <c r="B44" s="12"/>
      <c r="C44" s="13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74" hidden="1"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348"/>
      <c r="O45" s="348"/>
      <c r="P45" s="348"/>
      <c r="Q45" s="348"/>
      <c r="R45" s="348"/>
      <c r="S45" s="13"/>
      <c r="T45" s="13"/>
      <c r="U45" s="13"/>
      <c r="V45" s="13"/>
      <c r="W45" s="13"/>
      <c r="X45" s="13"/>
      <c r="Y45" s="13"/>
    </row>
    <row r="46" spans="1:74" ht="15.75" hidden="1">
      <c r="B46" s="347"/>
      <c r="C46" s="347"/>
      <c r="D46" s="12"/>
      <c r="E46" s="13"/>
      <c r="F46" s="13"/>
      <c r="G46" s="13"/>
      <c r="H46" s="13"/>
      <c r="I46" s="13"/>
      <c r="J46" s="13"/>
      <c r="K46" s="13"/>
      <c r="L46" s="13"/>
      <c r="M46" s="19"/>
      <c r="N46" s="349" t="s">
        <v>38</v>
      </c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</row>
    <row r="47" spans="1:74" ht="15" hidden="1" customHeight="1">
      <c r="B47" s="347"/>
      <c r="C47" s="347"/>
      <c r="D47" s="12"/>
      <c r="E47" s="13"/>
      <c r="F47" s="13"/>
      <c r="G47" s="13"/>
      <c r="H47" s="13"/>
      <c r="I47" s="13"/>
      <c r="J47" s="13"/>
      <c r="K47" s="13"/>
      <c r="L47" s="13"/>
      <c r="M47" s="20"/>
      <c r="N47" s="346" t="s">
        <v>39</v>
      </c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</row>
    <row r="48" spans="1:74" hidden="1"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20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</row>
    <row r="49" spans="2:27">
      <c r="B49" s="15"/>
      <c r="C49" s="13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AA49" s="53"/>
    </row>
    <row r="50" spans="2:27">
      <c r="B50" s="12"/>
      <c r="C50" s="13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7">
      <c r="B51" s="12"/>
      <c r="C51" s="13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5"/>
      <c r="P51" s="15"/>
      <c r="Q51" s="15"/>
      <c r="R51" s="15"/>
      <c r="S51" s="13"/>
      <c r="T51" s="13"/>
      <c r="U51" s="13"/>
      <c r="V51" s="13"/>
      <c r="W51" s="13"/>
      <c r="X51" s="13"/>
      <c r="Y51" s="13"/>
    </row>
    <row r="52" spans="2:27">
      <c r="B52" s="12"/>
      <c r="C52" s="14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7" ht="24.95" customHeight="1">
      <c r="B53" s="2"/>
      <c r="C53" s="9"/>
      <c r="K53" s="16"/>
      <c r="L53" s="16"/>
      <c r="M53" s="16"/>
      <c r="N53" s="17"/>
      <c r="O53" s="17"/>
      <c r="Q53" s="17"/>
    </row>
    <row r="54" spans="2:27" ht="24.95" customHeight="1">
      <c r="K54" s="16"/>
      <c r="L54" s="16"/>
      <c r="M54" s="16"/>
      <c r="N54" s="18"/>
      <c r="O54" s="17"/>
      <c r="P54" s="17"/>
      <c r="Q54" s="17"/>
    </row>
    <row r="55" spans="2:27" ht="24.95" customHeight="1">
      <c r="K55" s="3"/>
      <c r="L55" s="3"/>
      <c r="M55" s="3"/>
      <c r="N55" s="18"/>
      <c r="O55" s="17"/>
      <c r="Q55" s="17"/>
    </row>
    <row r="56" spans="2:27" ht="24.95" customHeight="1">
      <c r="K56" s="3"/>
      <c r="L56" s="3"/>
      <c r="M56" s="3"/>
      <c r="N56" s="18"/>
      <c r="O56" s="17"/>
      <c r="P56" s="93"/>
      <c r="Q56" s="17"/>
    </row>
    <row r="57" spans="2:27" ht="24.95" customHeight="1">
      <c r="P57" s="92"/>
    </row>
    <row r="58" spans="2:27" ht="24.95" customHeight="1">
      <c r="B58" s="98"/>
      <c r="P58" s="92"/>
    </row>
    <row r="59" spans="2:27" ht="24.95" customHeight="1">
      <c r="B59" s="2"/>
      <c r="O59" s="92"/>
      <c r="P59" s="92"/>
    </row>
    <row r="60" spans="2:27" ht="24.95" customHeight="1">
      <c r="B60" s="9"/>
      <c r="O60" s="92"/>
    </row>
    <row r="61" spans="2:27" ht="24.95" customHeight="1">
      <c r="O61" s="92"/>
    </row>
    <row r="62" spans="2:27" ht="24.95" customHeight="1"/>
    <row r="63" spans="2:27" ht="24.95" customHeight="1"/>
    <row r="64" spans="2:27" ht="24.95" customHeight="1"/>
    <row r="65" ht="24.95" customHeight="1"/>
  </sheetData>
  <mergeCells count="39">
    <mergeCell ref="Y14:Y15"/>
    <mergeCell ref="B9:Z9"/>
    <mergeCell ref="N47:Y48"/>
    <mergeCell ref="B47:C47"/>
    <mergeCell ref="N45:R45"/>
    <mergeCell ref="N46:Y46"/>
    <mergeCell ref="B46:C46"/>
    <mergeCell ref="C13:D14"/>
    <mergeCell ref="U14:U15"/>
    <mergeCell ref="S42:Y43"/>
    <mergeCell ref="B8:Z8"/>
    <mergeCell ref="Q13:Q15"/>
    <mergeCell ref="Z13:Z15"/>
    <mergeCell ref="P14:P15"/>
    <mergeCell ref="R13:R15"/>
    <mergeCell ref="F14:H14"/>
    <mergeCell ref="S13:Y13"/>
    <mergeCell ref="S41:Y41"/>
    <mergeCell ref="S14:S15"/>
    <mergeCell ref="E14:E15"/>
    <mergeCell ref="J14:J15"/>
    <mergeCell ref="K13:P13"/>
    <mergeCell ref="Y38:Z38"/>
    <mergeCell ref="Y39:Z40"/>
    <mergeCell ref="C38:S38"/>
    <mergeCell ref="C39:S39"/>
    <mergeCell ref="B6:Z6"/>
    <mergeCell ref="B7:Z7"/>
    <mergeCell ref="N14:N15"/>
    <mergeCell ref="O14:O15"/>
    <mergeCell ref="T14:T15"/>
    <mergeCell ref="V14:V15"/>
    <mergeCell ref="X14:X15"/>
    <mergeCell ref="W14:W15"/>
    <mergeCell ref="M14:M15"/>
    <mergeCell ref="B13:B15"/>
    <mergeCell ref="K14:K15"/>
    <mergeCell ref="L14:L15"/>
    <mergeCell ref="E13:J13"/>
  </mergeCells>
  <printOptions horizontalCentered="1"/>
  <pageMargins left="0.19685039370078741" right="0.19685039370078741" top="0" bottom="0" header="0.31496062992125984" footer="0.31496062992125984"/>
  <pageSetup scale="3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workbookViewId="0">
      <selection activeCell="Q19" sqref="Q19"/>
    </sheetView>
  </sheetViews>
  <sheetFormatPr baseColWidth="10" defaultRowHeight="15"/>
  <cols>
    <col min="2" max="2" width="14.42578125" customWidth="1"/>
    <col min="3" max="3" width="15.28515625" customWidth="1"/>
    <col min="4" max="4" width="0" hidden="1" customWidth="1"/>
    <col min="5" max="5" width="7.85546875" customWidth="1"/>
    <col min="6" max="6" width="36.28515625" customWidth="1"/>
    <col min="7" max="7" width="14.140625" bestFit="1" customWidth="1"/>
    <col min="8" max="8" width="0" hidden="1" customWidth="1"/>
    <col min="9" max="9" width="13.140625" bestFit="1" customWidth="1"/>
    <col min="10" max="10" width="0" hidden="1" customWidth="1"/>
    <col min="11" max="11" width="14.140625" bestFit="1" customWidth="1"/>
    <col min="12" max="12" width="0" hidden="1" customWidth="1"/>
    <col min="16" max="16" width="9" customWidth="1"/>
    <col min="17" max="17" width="8.7109375" customWidth="1"/>
    <col min="18" max="18" width="13.140625" customWidth="1"/>
    <col min="19" max="19" width="12.85546875" customWidth="1"/>
    <col min="20" max="20" width="10.5703125" customWidth="1"/>
    <col min="21" max="21" width="11.28515625" customWidth="1"/>
  </cols>
  <sheetData>
    <row r="2" spans="1:21" ht="61.5" customHeight="1">
      <c r="C2" s="366" t="s">
        <v>46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1" ht="43.5" customHeight="1">
      <c r="C3" s="367" t="s">
        <v>71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ht="15.75" thickBot="1"/>
    <row r="5" spans="1:21" ht="18.75">
      <c r="A5" s="368" t="s">
        <v>33</v>
      </c>
      <c r="B5" s="369"/>
      <c r="C5" s="370">
        <v>118111967</v>
      </c>
      <c r="D5" s="370"/>
      <c r="E5" s="371"/>
      <c r="F5" s="31"/>
      <c r="G5" s="26"/>
      <c r="H5" s="26"/>
      <c r="I5" s="26"/>
      <c r="J5" s="26"/>
      <c r="K5" s="26"/>
      <c r="L5" s="143">
        <f>L7-L6</f>
        <v>0</v>
      </c>
      <c r="M5" s="32"/>
      <c r="N5" s="23"/>
      <c r="O5" s="23"/>
      <c r="P5" s="26"/>
      <c r="Q5" s="26"/>
      <c r="R5" s="26"/>
      <c r="S5" s="26"/>
      <c r="T5" s="28"/>
      <c r="U5" s="26"/>
    </row>
    <row r="6" spans="1:21" ht="18.75">
      <c r="A6" s="372" t="s">
        <v>45</v>
      </c>
      <c r="B6" s="373"/>
      <c r="C6" s="357">
        <f>G30</f>
        <v>70670162.590000004</v>
      </c>
      <c r="D6" s="357"/>
      <c r="E6" s="358"/>
      <c r="F6" s="31"/>
      <c r="G6" s="26"/>
      <c r="H6" s="26"/>
      <c r="I6" s="26"/>
      <c r="J6" s="144"/>
      <c r="K6" s="26"/>
      <c r="L6" s="145"/>
      <c r="M6" s="32"/>
      <c r="N6" s="23"/>
      <c r="O6" s="23"/>
      <c r="P6" s="26"/>
      <c r="Q6" s="26"/>
      <c r="R6" s="26"/>
      <c r="S6" s="26"/>
      <c r="T6" s="28"/>
      <c r="U6" s="26"/>
    </row>
    <row r="7" spans="1:21" ht="18.75">
      <c r="A7" s="355" t="s">
        <v>2</v>
      </c>
      <c r="B7" s="356"/>
      <c r="C7" s="357">
        <f>I30</f>
        <v>4146700.11</v>
      </c>
      <c r="D7" s="357"/>
      <c r="E7" s="358"/>
      <c r="F7" s="31"/>
      <c r="G7" s="26"/>
      <c r="H7" s="26"/>
      <c r="I7" s="26"/>
      <c r="J7" s="26"/>
      <c r="K7" s="26"/>
      <c r="L7" s="146"/>
      <c r="M7" s="32"/>
      <c r="N7" s="23"/>
      <c r="O7" s="23"/>
      <c r="P7" s="26"/>
      <c r="Q7" s="26"/>
      <c r="R7" s="26"/>
      <c r="S7" s="26"/>
      <c r="T7" s="28"/>
      <c r="U7" s="26"/>
    </row>
    <row r="8" spans="1:21" ht="19.5" thickBot="1">
      <c r="A8" s="359" t="s">
        <v>8</v>
      </c>
      <c r="B8" s="360"/>
      <c r="C8" s="361">
        <f>C6-C7</f>
        <v>66523462.480000004</v>
      </c>
      <c r="D8" s="361"/>
      <c r="E8" s="362"/>
      <c r="F8" s="100"/>
      <c r="G8" s="31"/>
      <c r="H8" s="31"/>
      <c r="I8" s="31"/>
      <c r="J8" s="26"/>
      <c r="K8" s="26"/>
      <c r="L8" s="26"/>
      <c r="M8" s="32"/>
      <c r="N8" s="23"/>
      <c r="O8" s="23"/>
      <c r="P8" s="26"/>
      <c r="Q8" s="26"/>
      <c r="R8" s="26"/>
      <c r="S8" s="26"/>
      <c r="T8" s="28"/>
      <c r="U8" s="26"/>
    </row>
    <row r="9" spans="1:21" ht="19.5" thickTop="1" thickBot="1">
      <c r="A9" s="55"/>
      <c r="B9" s="55"/>
      <c r="C9" s="55"/>
      <c r="D9" s="55"/>
      <c r="E9" s="56"/>
      <c r="F9" s="55"/>
      <c r="G9" s="363" t="s">
        <v>9</v>
      </c>
      <c r="H9" s="364"/>
      <c r="I9" s="365" t="s">
        <v>10</v>
      </c>
      <c r="J9" s="364"/>
      <c r="K9" s="351" t="s">
        <v>11</v>
      </c>
      <c r="L9" s="352"/>
      <c r="M9" s="134"/>
      <c r="N9" s="57"/>
      <c r="O9" s="57"/>
      <c r="P9" s="58"/>
      <c r="Q9" s="58"/>
      <c r="R9" s="58"/>
      <c r="S9" s="59"/>
      <c r="T9" s="350" t="s">
        <v>93</v>
      </c>
      <c r="U9" s="350"/>
    </row>
    <row r="10" spans="1:21" ht="39.75" customHeight="1" thickBot="1">
      <c r="A10" s="230" t="s">
        <v>12</v>
      </c>
      <c r="B10" s="231" t="s">
        <v>13</v>
      </c>
      <c r="C10" s="231" t="s">
        <v>14</v>
      </c>
      <c r="D10" s="231" t="s">
        <v>15</v>
      </c>
      <c r="E10" s="232" t="s">
        <v>16</v>
      </c>
      <c r="F10" s="231" t="s">
        <v>17</v>
      </c>
      <c r="G10" s="233" t="s">
        <v>18</v>
      </c>
      <c r="H10" s="233" t="s">
        <v>19</v>
      </c>
      <c r="I10" s="234" t="s">
        <v>18</v>
      </c>
      <c r="J10" s="234" t="s">
        <v>19</v>
      </c>
      <c r="K10" s="234" t="s">
        <v>18</v>
      </c>
      <c r="L10" s="235" t="s">
        <v>19</v>
      </c>
      <c r="M10" s="231" t="s">
        <v>20</v>
      </c>
      <c r="N10" s="231" t="s">
        <v>21</v>
      </c>
      <c r="O10" s="231" t="s">
        <v>22</v>
      </c>
      <c r="P10" s="353" t="s">
        <v>23</v>
      </c>
      <c r="Q10" s="354"/>
      <c r="R10" s="236" t="s">
        <v>24</v>
      </c>
      <c r="S10" s="231" t="s">
        <v>25</v>
      </c>
      <c r="T10" s="231" t="s">
        <v>26</v>
      </c>
      <c r="U10" s="237" t="s">
        <v>27</v>
      </c>
    </row>
    <row r="11" spans="1:21" ht="102" customHeight="1">
      <c r="A11" s="166" t="s">
        <v>62</v>
      </c>
      <c r="B11" s="167">
        <v>44256</v>
      </c>
      <c r="C11" s="91" t="s">
        <v>94</v>
      </c>
      <c r="D11" s="168" t="s">
        <v>35</v>
      </c>
      <c r="E11" s="238" t="s">
        <v>95</v>
      </c>
      <c r="F11" s="170" t="s">
        <v>96</v>
      </c>
      <c r="G11" s="171">
        <f t="shared" ref="G11:G23" si="0">H11</f>
        <v>2581790.5099999998</v>
      </c>
      <c r="H11" s="172">
        <v>2581790.5099999998</v>
      </c>
      <c r="I11" s="171">
        <f t="shared" ref="I11:I29" si="1">J11</f>
        <v>0</v>
      </c>
      <c r="J11" s="239">
        <v>0</v>
      </c>
      <c r="K11" s="171">
        <f t="shared" ref="K11:K29" si="2">L11</f>
        <v>2581790.5099999998</v>
      </c>
      <c r="L11" s="173">
        <f t="shared" ref="L11:L23" si="3">H11-J11</f>
        <v>2581790.5099999998</v>
      </c>
      <c r="M11" s="174" t="s">
        <v>57</v>
      </c>
      <c r="N11" s="175">
        <f t="shared" ref="N11:N29" si="4">I11/G11</f>
        <v>0</v>
      </c>
      <c r="O11" s="175">
        <v>0</v>
      </c>
      <c r="P11" s="176" t="s">
        <v>28</v>
      </c>
      <c r="Q11" s="177">
        <v>1</v>
      </c>
      <c r="R11" s="178">
        <v>877190</v>
      </c>
      <c r="S11" s="179" t="s">
        <v>29</v>
      </c>
      <c r="T11" s="179" t="s">
        <v>29</v>
      </c>
      <c r="U11" s="180" t="s">
        <v>30</v>
      </c>
    </row>
    <row r="12" spans="1:21" ht="94.5" customHeight="1">
      <c r="A12" s="147" t="s">
        <v>62</v>
      </c>
      <c r="B12" s="62">
        <v>44256</v>
      </c>
      <c r="C12" s="137" t="s">
        <v>97</v>
      </c>
      <c r="D12" s="63" t="s">
        <v>35</v>
      </c>
      <c r="E12" s="240" t="s">
        <v>98</v>
      </c>
      <c r="F12" s="241" t="s">
        <v>99</v>
      </c>
      <c r="G12" s="66">
        <f t="shared" si="0"/>
        <v>2058945.97</v>
      </c>
      <c r="H12" s="67">
        <v>2058945.97</v>
      </c>
      <c r="I12" s="66">
        <f t="shared" si="1"/>
        <v>0</v>
      </c>
      <c r="J12" s="242">
        <v>0</v>
      </c>
      <c r="K12" s="66">
        <f t="shared" si="2"/>
        <v>2058945.97</v>
      </c>
      <c r="L12" s="68">
        <f t="shared" si="3"/>
        <v>2058945.97</v>
      </c>
      <c r="M12" s="69" t="s">
        <v>57</v>
      </c>
      <c r="N12" s="85">
        <f t="shared" si="4"/>
        <v>0</v>
      </c>
      <c r="O12" s="85">
        <v>0</v>
      </c>
      <c r="P12" s="70" t="s">
        <v>28</v>
      </c>
      <c r="Q12" s="71">
        <v>1</v>
      </c>
      <c r="R12" s="72">
        <v>877190</v>
      </c>
      <c r="S12" s="73" t="s">
        <v>29</v>
      </c>
      <c r="T12" s="73" t="s">
        <v>29</v>
      </c>
      <c r="U12" s="138" t="s">
        <v>30</v>
      </c>
    </row>
    <row r="13" spans="1:21" ht="78.75" customHeight="1">
      <c r="A13" s="147" t="s">
        <v>62</v>
      </c>
      <c r="B13" s="62">
        <v>44196</v>
      </c>
      <c r="C13" s="137" t="s">
        <v>67</v>
      </c>
      <c r="D13" s="63" t="s">
        <v>35</v>
      </c>
      <c r="E13" s="240" t="s">
        <v>58</v>
      </c>
      <c r="F13" s="241" t="s">
        <v>100</v>
      </c>
      <c r="G13" s="66">
        <f t="shared" si="0"/>
        <v>1969208.34</v>
      </c>
      <c r="H13" s="67">
        <v>1969208.34</v>
      </c>
      <c r="I13" s="66">
        <f t="shared" si="1"/>
        <v>1969208.34</v>
      </c>
      <c r="J13" s="242">
        <f>1969208.34</f>
        <v>1969208.34</v>
      </c>
      <c r="K13" s="66">
        <f t="shared" si="2"/>
        <v>0</v>
      </c>
      <c r="L13" s="68">
        <f t="shared" si="3"/>
        <v>0</v>
      </c>
      <c r="M13" s="69" t="s">
        <v>57</v>
      </c>
      <c r="N13" s="85">
        <f t="shared" si="4"/>
        <v>1</v>
      </c>
      <c r="O13" s="85">
        <v>1</v>
      </c>
      <c r="P13" s="70" t="s">
        <v>28</v>
      </c>
      <c r="Q13" s="71">
        <v>1</v>
      </c>
      <c r="R13" s="72">
        <v>877190</v>
      </c>
      <c r="S13" s="73" t="s">
        <v>29</v>
      </c>
      <c r="T13" s="73" t="s">
        <v>29</v>
      </c>
      <c r="U13" s="138" t="s">
        <v>30</v>
      </c>
    </row>
    <row r="14" spans="1:21" ht="87.75" customHeight="1">
      <c r="A14" s="147" t="s">
        <v>62</v>
      </c>
      <c r="B14" s="62">
        <v>44256</v>
      </c>
      <c r="C14" s="137" t="s">
        <v>101</v>
      </c>
      <c r="D14" s="63" t="s">
        <v>35</v>
      </c>
      <c r="E14" s="240" t="s">
        <v>102</v>
      </c>
      <c r="F14" s="241" t="s">
        <v>103</v>
      </c>
      <c r="G14" s="66">
        <f t="shared" si="0"/>
        <v>2333550.25</v>
      </c>
      <c r="H14" s="67">
        <v>2333550.25</v>
      </c>
      <c r="I14" s="66">
        <f t="shared" si="1"/>
        <v>0</v>
      </c>
      <c r="J14" s="242">
        <v>0</v>
      </c>
      <c r="K14" s="66">
        <f t="shared" si="2"/>
        <v>2333550.25</v>
      </c>
      <c r="L14" s="68">
        <f t="shared" si="3"/>
        <v>2333550.25</v>
      </c>
      <c r="M14" s="69" t="s">
        <v>57</v>
      </c>
      <c r="N14" s="85">
        <f t="shared" si="4"/>
        <v>0</v>
      </c>
      <c r="O14" s="85">
        <v>0</v>
      </c>
      <c r="P14" s="70" t="s">
        <v>28</v>
      </c>
      <c r="Q14" s="71">
        <v>1</v>
      </c>
      <c r="R14" s="72">
        <v>877190</v>
      </c>
      <c r="S14" s="73" t="s">
        <v>29</v>
      </c>
      <c r="T14" s="73" t="s">
        <v>29</v>
      </c>
      <c r="U14" s="138" t="s">
        <v>30</v>
      </c>
    </row>
    <row r="15" spans="1:21" ht="42.75">
      <c r="A15" s="147" t="s">
        <v>62</v>
      </c>
      <c r="B15" s="62">
        <v>44196</v>
      </c>
      <c r="C15" s="137" t="s">
        <v>68</v>
      </c>
      <c r="D15" s="63" t="s">
        <v>35</v>
      </c>
      <c r="E15" s="240" t="s">
        <v>59</v>
      </c>
      <c r="F15" s="241" t="s">
        <v>104</v>
      </c>
      <c r="G15" s="66">
        <f t="shared" si="0"/>
        <v>153468</v>
      </c>
      <c r="H15" s="67">
        <v>153468</v>
      </c>
      <c r="I15" s="66">
        <f t="shared" si="1"/>
        <v>153468</v>
      </c>
      <c r="J15" s="242">
        <v>153468</v>
      </c>
      <c r="K15" s="66">
        <f t="shared" si="2"/>
        <v>0</v>
      </c>
      <c r="L15" s="68">
        <f t="shared" si="3"/>
        <v>0</v>
      </c>
      <c r="M15" s="69" t="s">
        <v>57</v>
      </c>
      <c r="N15" s="85">
        <f t="shared" si="4"/>
        <v>1</v>
      </c>
      <c r="O15" s="85">
        <v>1</v>
      </c>
      <c r="P15" s="70" t="s">
        <v>28</v>
      </c>
      <c r="Q15" s="71">
        <v>1</v>
      </c>
      <c r="R15" s="72">
        <v>877190</v>
      </c>
      <c r="S15" s="73" t="s">
        <v>29</v>
      </c>
      <c r="T15" s="73" t="s">
        <v>29</v>
      </c>
      <c r="U15" s="138" t="s">
        <v>30</v>
      </c>
    </row>
    <row r="16" spans="1:21" ht="57">
      <c r="A16" s="147" t="s">
        <v>62</v>
      </c>
      <c r="B16" s="62">
        <v>44256</v>
      </c>
      <c r="C16" s="137" t="s">
        <v>105</v>
      </c>
      <c r="D16" s="63" t="s">
        <v>106</v>
      </c>
      <c r="E16" s="64" t="s">
        <v>107</v>
      </c>
      <c r="F16" s="241" t="s">
        <v>108</v>
      </c>
      <c r="G16" s="66">
        <f t="shared" si="0"/>
        <v>1352090.89</v>
      </c>
      <c r="H16" s="67">
        <v>1352090.89</v>
      </c>
      <c r="I16" s="66">
        <f t="shared" si="1"/>
        <v>0</v>
      </c>
      <c r="J16" s="242">
        <v>0</v>
      </c>
      <c r="K16" s="66">
        <f t="shared" si="2"/>
        <v>1352090.89</v>
      </c>
      <c r="L16" s="68">
        <f t="shared" si="3"/>
        <v>1352090.89</v>
      </c>
      <c r="M16" s="69" t="s">
        <v>57</v>
      </c>
      <c r="N16" s="85">
        <f t="shared" si="4"/>
        <v>0</v>
      </c>
      <c r="O16" s="85">
        <v>0</v>
      </c>
      <c r="P16" s="70" t="s">
        <v>28</v>
      </c>
      <c r="Q16" s="71">
        <v>1</v>
      </c>
      <c r="R16" s="72">
        <v>877190</v>
      </c>
      <c r="S16" s="73" t="s">
        <v>29</v>
      </c>
      <c r="T16" s="73" t="s">
        <v>29</v>
      </c>
      <c r="U16" s="138" t="s">
        <v>30</v>
      </c>
    </row>
    <row r="17" spans="1:21" ht="57">
      <c r="A17" s="147" t="s">
        <v>62</v>
      </c>
      <c r="B17" s="62">
        <v>44196</v>
      </c>
      <c r="C17" s="137" t="s">
        <v>69</v>
      </c>
      <c r="D17" s="63" t="s">
        <v>35</v>
      </c>
      <c r="E17" s="64" t="s">
        <v>60</v>
      </c>
      <c r="F17" s="241" t="s">
        <v>109</v>
      </c>
      <c r="G17" s="66">
        <f t="shared" si="0"/>
        <v>1429860.08</v>
      </c>
      <c r="H17" s="67">
        <v>1429860.08</v>
      </c>
      <c r="I17" s="66">
        <f t="shared" si="1"/>
        <v>1429860.08</v>
      </c>
      <c r="J17" s="242">
        <f>1429860.08</f>
        <v>1429860.08</v>
      </c>
      <c r="K17" s="66">
        <f t="shared" si="2"/>
        <v>0</v>
      </c>
      <c r="L17" s="68">
        <f t="shared" si="3"/>
        <v>0</v>
      </c>
      <c r="M17" s="69" t="s">
        <v>57</v>
      </c>
      <c r="N17" s="85">
        <f t="shared" si="4"/>
        <v>1</v>
      </c>
      <c r="O17" s="85">
        <v>1</v>
      </c>
      <c r="P17" s="70" t="s">
        <v>28</v>
      </c>
      <c r="Q17" s="71">
        <v>1</v>
      </c>
      <c r="R17" s="72">
        <v>877190</v>
      </c>
      <c r="S17" s="73" t="s">
        <v>29</v>
      </c>
      <c r="T17" s="73" t="s">
        <v>29</v>
      </c>
      <c r="U17" s="138" t="s">
        <v>30</v>
      </c>
    </row>
    <row r="18" spans="1:21" ht="99.75">
      <c r="A18" s="147" t="s">
        <v>62</v>
      </c>
      <c r="B18" s="62">
        <v>44256</v>
      </c>
      <c r="C18" s="137" t="s">
        <v>110</v>
      </c>
      <c r="D18" s="63" t="s">
        <v>111</v>
      </c>
      <c r="E18" s="64" t="s">
        <v>112</v>
      </c>
      <c r="F18" s="241" t="s">
        <v>113</v>
      </c>
      <c r="G18" s="66">
        <f t="shared" si="0"/>
        <v>4816195.79</v>
      </c>
      <c r="H18" s="67">
        <v>4816195.79</v>
      </c>
      <c r="I18" s="66">
        <f t="shared" si="1"/>
        <v>0</v>
      </c>
      <c r="J18" s="242">
        <v>0</v>
      </c>
      <c r="K18" s="66">
        <f t="shared" si="2"/>
        <v>4816195.79</v>
      </c>
      <c r="L18" s="68">
        <f t="shared" si="3"/>
        <v>4816195.79</v>
      </c>
      <c r="M18" s="69" t="s">
        <v>57</v>
      </c>
      <c r="N18" s="85">
        <f t="shared" si="4"/>
        <v>0</v>
      </c>
      <c r="O18" s="85">
        <v>0</v>
      </c>
      <c r="P18" s="70" t="s">
        <v>28</v>
      </c>
      <c r="Q18" s="71">
        <v>1</v>
      </c>
      <c r="R18" s="72">
        <v>877190</v>
      </c>
      <c r="S18" s="73" t="s">
        <v>29</v>
      </c>
      <c r="T18" s="73" t="s">
        <v>29</v>
      </c>
      <c r="U18" s="138" t="s">
        <v>30</v>
      </c>
    </row>
    <row r="19" spans="1:21" ht="85.5">
      <c r="A19" s="147" t="s">
        <v>62</v>
      </c>
      <c r="B19" s="62">
        <v>44196</v>
      </c>
      <c r="C19" s="137" t="s">
        <v>70</v>
      </c>
      <c r="D19" s="63" t="s">
        <v>35</v>
      </c>
      <c r="E19" s="64" t="s">
        <v>61</v>
      </c>
      <c r="F19" s="241" t="s">
        <v>114</v>
      </c>
      <c r="G19" s="66">
        <f t="shared" si="0"/>
        <v>54009.599999999999</v>
      </c>
      <c r="H19" s="67">
        <v>54009.599999999999</v>
      </c>
      <c r="I19" s="66">
        <f t="shared" si="1"/>
        <v>54009.599999999999</v>
      </c>
      <c r="J19" s="242">
        <f>54009.6</f>
        <v>54009.599999999999</v>
      </c>
      <c r="K19" s="66">
        <f t="shared" si="2"/>
        <v>0</v>
      </c>
      <c r="L19" s="68">
        <f t="shared" si="3"/>
        <v>0</v>
      </c>
      <c r="M19" s="73" t="s">
        <v>57</v>
      </c>
      <c r="N19" s="303">
        <v>1</v>
      </c>
      <c r="O19" s="303">
        <v>1</v>
      </c>
      <c r="P19" s="302" t="s">
        <v>28</v>
      </c>
      <c r="Q19" s="73">
        <v>1</v>
      </c>
      <c r="R19" s="304">
        <v>877190</v>
      </c>
      <c r="S19" s="302" t="s">
        <v>29</v>
      </c>
      <c r="T19" s="73" t="s">
        <v>29</v>
      </c>
      <c r="U19" s="138" t="s">
        <v>30</v>
      </c>
    </row>
    <row r="20" spans="1:21" ht="85.5">
      <c r="A20" s="147" t="s">
        <v>62</v>
      </c>
      <c r="B20" s="62">
        <v>44263</v>
      </c>
      <c r="C20" s="137" t="s">
        <v>115</v>
      </c>
      <c r="D20" s="63" t="s">
        <v>35</v>
      </c>
      <c r="E20" s="64" t="s">
        <v>116</v>
      </c>
      <c r="F20" s="241" t="s">
        <v>117</v>
      </c>
      <c r="G20" s="66">
        <f t="shared" si="0"/>
        <v>565415.66</v>
      </c>
      <c r="H20" s="67">
        <v>565415.66</v>
      </c>
      <c r="I20" s="66">
        <f t="shared" si="1"/>
        <v>0</v>
      </c>
      <c r="J20" s="242">
        <v>0</v>
      </c>
      <c r="K20" s="66">
        <f t="shared" si="2"/>
        <v>565415.66</v>
      </c>
      <c r="L20" s="68">
        <f t="shared" si="3"/>
        <v>565415.66</v>
      </c>
      <c r="M20" s="69" t="s">
        <v>57</v>
      </c>
      <c r="N20" s="85">
        <f t="shared" si="4"/>
        <v>0</v>
      </c>
      <c r="O20" s="85">
        <v>0</v>
      </c>
      <c r="P20" s="70" t="s">
        <v>28</v>
      </c>
      <c r="Q20" s="71">
        <v>1</v>
      </c>
      <c r="R20" s="72">
        <v>450</v>
      </c>
      <c r="S20" s="73" t="s">
        <v>29</v>
      </c>
      <c r="T20" s="73" t="s">
        <v>29</v>
      </c>
      <c r="U20" s="138" t="s">
        <v>30</v>
      </c>
    </row>
    <row r="21" spans="1:21" ht="114" customHeight="1">
      <c r="A21" s="147" t="s">
        <v>62</v>
      </c>
      <c r="B21" s="62">
        <v>44263</v>
      </c>
      <c r="C21" s="137" t="s">
        <v>118</v>
      </c>
      <c r="D21" s="63" t="s">
        <v>35</v>
      </c>
      <c r="E21" s="64" t="s">
        <v>119</v>
      </c>
      <c r="F21" s="241" t="s">
        <v>120</v>
      </c>
      <c r="G21" s="66">
        <f t="shared" si="0"/>
        <v>955073.18</v>
      </c>
      <c r="H21" s="67">
        <v>955073.18</v>
      </c>
      <c r="I21" s="66">
        <f t="shared" si="1"/>
        <v>0</v>
      </c>
      <c r="J21" s="242">
        <v>0</v>
      </c>
      <c r="K21" s="66">
        <f t="shared" si="2"/>
        <v>955073.18</v>
      </c>
      <c r="L21" s="68">
        <f t="shared" si="3"/>
        <v>955073.18</v>
      </c>
      <c r="M21" s="69" t="s">
        <v>57</v>
      </c>
      <c r="N21" s="85">
        <f t="shared" si="4"/>
        <v>0</v>
      </c>
      <c r="O21" s="85">
        <v>0</v>
      </c>
      <c r="P21" s="70" t="s">
        <v>28</v>
      </c>
      <c r="Q21" s="71">
        <v>1</v>
      </c>
      <c r="R21" s="72">
        <v>5000</v>
      </c>
      <c r="S21" s="73" t="s">
        <v>29</v>
      </c>
      <c r="T21" s="73" t="s">
        <v>29</v>
      </c>
      <c r="U21" s="138" t="s">
        <v>30</v>
      </c>
    </row>
    <row r="22" spans="1:21" ht="99" customHeight="1">
      <c r="A22" s="147" t="s">
        <v>62</v>
      </c>
      <c r="B22" s="62">
        <v>44256</v>
      </c>
      <c r="C22" s="137" t="s">
        <v>121</v>
      </c>
      <c r="D22" s="63" t="s">
        <v>35</v>
      </c>
      <c r="E22" s="64" t="s">
        <v>122</v>
      </c>
      <c r="F22" s="65" t="s">
        <v>123</v>
      </c>
      <c r="G22" s="66">
        <f t="shared" si="0"/>
        <v>10069219.43</v>
      </c>
      <c r="H22" s="67">
        <v>10069219.43</v>
      </c>
      <c r="I22" s="66">
        <f t="shared" si="1"/>
        <v>0</v>
      </c>
      <c r="J22" s="242">
        <v>0</v>
      </c>
      <c r="K22" s="66">
        <f t="shared" si="2"/>
        <v>10069219.43</v>
      </c>
      <c r="L22" s="68">
        <f t="shared" si="3"/>
        <v>10069219.43</v>
      </c>
      <c r="M22" s="69" t="s">
        <v>57</v>
      </c>
      <c r="N22" s="85">
        <f t="shared" si="4"/>
        <v>0</v>
      </c>
      <c r="O22" s="85">
        <v>0</v>
      </c>
      <c r="P22" s="70" t="s">
        <v>28</v>
      </c>
      <c r="Q22" s="71">
        <v>1</v>
      </c>
      <c r="R22" s="72">
        <v>877190</v>
      </c>
      <c r="S22" s="73" t="s">
        <v>29</v>
      </c>
      <c r="T22" s="73" t="s">
        <v>29</v>
      </c>
      <c r="U22" s="138" t="s">
        <v>30</v>
      </c>
    </row>
    <row r="23" spans="1:21" ht="62.25" customHeight="1">
      <c r="A23" s="147" t="s">
        <v>62</v>
      </c>
      <c r="B23" s="62">
        <v>44256</v>
      </c>
      <c r="C23" s="137" t="s">
        <v>124</v>
      </c>
      <c r="D23" s="63" t="s">
        <v>35</v>
      </c>
      <c r="E23" s="64" t="s">
        <v>125</v>
      </c>
      <c r="F23" s="65" t="s">
        <v>126</v>
      </c>
      <c r="G23" s="66">
        <f t="shared" si="0"/>
        <v>887724.47</v>
      </c>
      <c r="H23" s="67">
        <v>887724.47</v>
      </c>
      <c r="I23" s="66">
        <f t="shared" si="1"/>
        <v>0</v>
      </c>
      <c r="J23" s="242">
        <v>0</v>
      </c>
      <c r="K23" s="66">
        <f t="shared" si="2"/>
        <v>887724.47</v>
      </c>
      <c r="L23" s="68">
        <f t="shared" si="3"/>
        <v>887724.47</v>
      </c>
      <c r="M23" s="69" t="s">
        <v>57</v>
      </c>
      <c r="N23" s="85">
        <f t="shared" si="4"/>
        <v>0</v>
      </c>
      <c r="O23" s="85">
        <v>0</v>
      </c>
      <c r="P23" s="70" t="s">
        <v>28</v>
      </c>
      <c r="Q23" s="71">
        <v>1</v>
      </c>
      <c r="R23" s="72">
        <v>877190</v>
      </c>
      <c r="S23" s="73" t="s">
        <v>29</v>
      </c>
      <c r="T23" s="73" t="s">
        <v>29</v>
      </c>
      <c r="U23" s="138" t="s">
        <v>30</v>
      </c>
    </row>
    <row r="24" spans="1:21" ht="61.5" customHeight="1">
      <c r="A24" s="147" t="s">
        <v>62</v>
      </c>
      <c r="B24" s="62">
        <v>44256</v>
      </c>
      <c r="C24" s="137" t="s">
        <v>127</v>
      </c>
      <c r="D24" s="63" t="s">
        <v>111</v>
      </c>
      <c r="E24" s="64" t="s">
        <v>128</v>
      </c>
      <c r="F24" s="65" t="s">
        <v>129</v>
      </c>
      <c r="G24" s="66">
        <f>H24</f>
        <v>34146598.950000003</v>
      </c>
      <c r="H24" s="67">
        <v>34146598.950000003</v>
      </c>
      <c r="I24" s="66">
        <f t="shared" si="1"/>
        <v>540154.09</v>
      </c>
      <c r="J24" s="242">
        <f>540154.09</f>
        <v>540154.09</v>
      </c>
      <c r="K24" s="66">
        <f t="shared" si="2"/>
        <v>33606444.859999999</v>
      </c>
      <c r="L24" s="68">
        <f>H24-J24</f>
        <v>33606444.859999999</v>
      </c>
      <c r="M24" s="69" t="s">
        <v>57</v>
      </c>
      <c r="N24" s="85">
        <f t="shared" si="4"/>
        <v>1.5818679066425732E-2</v>
      </c>
      <c r="O24" s="85">
        <v>0</v>
      </c>
      <c r="P24" s="70" t="s">
        <v>28</v>
      </c>
      <c r="Q24" s="71">
        <v>1</v>
      </c>
      <c r="R24" s="72">
        <v>877190</v>
      </c>
      <c r="S24" s="73" t="s">
        <v>29</v>
      </c>
      <c r="T24" s="73" t="s">
        <v>29</v>
      </c>
      <c r="U24" s="138" t="s">
        <v>30</v>
      </c>
    </row>
    <row r="25" spans="1:21" ht="101.25" customHeight="1">
      <c r="A25" s="147" t="s">
        <v>62</v>
      </c>
      <c r="B25" s="62">
        <v>44256</v>
      </c>
      <c r="C25" s="137" t="s">
        <v>130</v>
      </c>
      <c r="D25" s="63" t="s">
        <v>35</v>
      </c>
      <c r="E25" s="64" t="s">
        <v>131</v>
      </c>
      <c r="F25" s="65" t="s">
        <v>132</v>
      </c>
      <c r="G25" s="66">
        <f t="shared" ref="G25:G29" si="5">H25</f>
        <v>1998262.88</v>
      </c>
      <c r="H25" s="67">
        <v>1998262.88</v>
      </c>
      <c r="I25" s="66">
        <f t="shared" si="1"/>
        <v>0</v>
      </c>
      <c r="J25" s="242">
        <v>0</v>
      </c>
      <c r="K25" s="66">
        <f t="shared" si="2"/>
        <v>1998262.88</v>
      </c>
      <c r="L25" s="68">
        <f t="shared" ref="L25:L29" si="6">H25-J25</f>
        <v>1998262.88</v>
      </c>
      <c r="M25" s="69" t="s">
        <v>57</v>
      </c>
      <c r="N25" s="85">
        <f t="shared" si="4"/>
        <v>0</v>
      </c>
      <c r="O25" s="85">
        <v>0</v>
      </c>
      <c r="P25" s="70" t="s">
        <v>28</v>
      </c>
      <c r="Q25" s="71">
        <v>1</v>
      </c>
      <c r="R25" s="72">
        <v>877190</v>
      </c>
      <c r="S25" s="73" t="s">
        <v>29</v>
      </c>
      <c r="T25" s="73" t="s">
        <v>29</v>
      </c>
      <c r="U25" s="138" t="s">
        <v>30</v>
      </c>
    </row>
    <row r="26" spans="1:21" ht="91.5" customHeight="1">
      <c r="A26" s="147" t="s">
        <v>62</v>
      </c>
      <c r="B26" s="62">
        <v>44258</v>
      </c>
      <c r="C26" s="137" t="s">
        <v>133</v>
      </c>
      <c r="D26" s="63" t="s">
        <v>134</v>
      </c>
      <c r="E26" s="64" t="s">
        <v>135</v>
      </c>
      <c r="F26" s="65" t="s">
        <v>136</v>
      </c>
      <c r="G26" s="66">
        <f t="shared" si="5"/>
        <v>440000.01</v>
      </c>
      <c r="H26" s="67">
        <v>440000.01</v>
      </c>
      <c r="I26" s="66">
        <f t="shared" si="1"/>
        <v>0</v>
      </c>
      <c r="J26" s="242">
        <v>0</v>
      </c>
      <c r="K26" s="66">
        <f t="shared" si="2"/>
        <v>440000.01</v>
      </c>
      <c r="L26" s="68">
        <f t="shared" si="6"/>
        <v>440000.01</v>
      </c>
      <c r="M26" s="69" t="s">
        <v>137</v>
      </c>
      <c r="N26" s="85">
        <f t="shared" si="4"/>
        <v>0</v>
      </c>
      <c r="O26" s="85">
        <v>0</v>
      </c>
      <c r="P26" s="70" t="s">
        <v>28</v>
      </c>
      <c r="Q26" s="71">
        <v>1</v>
      </c>
      <c r="R26" s="72">
        <v>500</v>
      </c>
      <c r="S26" s="73" t="s">
        <v>29</v>
      </c>
      <c r="T26" s="73" t="s">
        <v>29</v>
      </c>
      <c r="U26" s="138" t="s">
        <v>30</v>
      </c>
    </row>
    <row r="27" spans="1:21" ht="58.5" customHeight="1">
      <c r="A27" s="147" t="s">
        <v>62</v>
      </c>
      <c r="B27" s="62">
        <v>44258</v>
      </c>
      <c r="C27" s="137" t="s">
        <v>138</v>
      </c>
      <c r="D27" s="63" t="s">
        <v>35</v>
      </c>
      <c r="E27" s="64" t="s">
        <v>139</v>
      </c>
      <c r="F27" s="65" t="s">
        <v>140</v>
      </c>
      <c r="G27" s="66">
        <f t="shared" si="5"/>
        <v>2000000</v>
      </c>
      <c r="H27" s="67">
        <v>2000000</v>
      </c>
      <c r="I27" s="66">
        <f t="shared" si="1"/>
        <v>0</v>
      </c>
      <c r="J27" s="242">
        <v>0</v>
      </c>
      <c r="K27" s="66">
        <f t="shared" si="2"/>
        <v>2000000</v>
      </c>
      <c r="L27" s="68">
        <f t="shared" si="6"/>
        <v>2000000</v>
      </c>
      <c r="M27" s="69" t="s">
        <v>137</v>
      </c>
      <c r="N27" s="85">
        <f t="shared" si="4"/>
        <v>0</v>
      </c>
      <c r="O27" s="85">
        <v>0</v>
      </c>
      <c r="P27" s="70" t="s">
        <v>28</v>
      </c>
      <c r="Q27" s="71">
        <v>1</v>
      </c>
      <c r="R27" s="72">
        <v>877190</v>
      </c>
      <c r="S27" s="73" t="s">
        <v>29</v>
      </c>
      <c r="T27" s="73" t="s">
        <v>29</v>
      </c>
      <c r="U27" s="138" t="s">
        <v>30</v>
      </c>
    </row>
    <row r="28" spans="1:21" ht="79.5" customHeight="1">
      <c r="A28" s="147" t="s">
        <v>62</v>
      </c>
      <c r="B28" s="62">
        <v>44263</v>
      </c>
      <c r="C28" s="137" t="s">
        <v>141</v>
      </c>
      <c r="D28" s="63" t="s">
        <v>35</v>
      </c>
      <c r="E28" s="64" t="s">
        <v>142</v>
      </c>
      <c r="F28" s="65" t="s">
        <v>143</v>
      </c>
      <c r="G28" s="66">
        <f t="shared" si="5"/>
        <v>340460.11</v>
      </c>
      <c r="H28" s="67">
        <v>340460.11</v>
      </c>
      <c r="I28" s="66">
        <f t="shared" si="1"/>
        <v>0</v>
      </c>
      <c r="J28" s="242">
        <v>0</v>
      </c>
      <c r="K28" s="66">
        <f t="shared" si="2"/>
        <v>340460.11</v>
      </c>
      <c r="L28" s="68">
        <f t="shared" si="6"/>
        <v>340460.11</v>
      </c>
      <c r="M28" s="69" t="s">
        <v>137</v>
      </c>
      <c r="N28" s="85">
        <f t="shared" si="4"/>
        <v>0</v>
      </c>
      <c r="O28" s="85">
        <v>0</v>
      </c>
      <c r="P28" s="70" t="s">
        <v>28</v>
      </c>
      <c r="Q28" s="71">
        <v>1</v>
      </c>
      <c r="R28" s="72">
        <v>450</v>
      </c>
      <c r="S28" s="73" t="s">
        <v>29</v>
      </c>
      <c r="T28" s="73" t="s">
        <v>29</v>
      </c>
      <c r="U28" s="138" t="s">
        <v>30</v>
      </c>
    </row>
    <row r="29" spans="1:21" ht="103.5" customHeight="1" thickBot="1">
      <c r="A29" s="150" t="s">
        <v>62</v>
      </c>
      <c r="B29" s="151">
        <v>44277</v>
      </c>
      <c r="C29" s="152" t="s">
        <v>144</v>
      </c>
      <c r="D29" s="153" t="s">
        <v>145</v>
      </c>
      <c r="E29" s="154" t="s">
        <v>146</v>
      </c>
      <c r="F29" s="155" t="s">
        <v>147</v>
      </c>
      <c r="G29" s="156">
        <f t="shared" si="5"/>
        <v>2518288.4700000002</v>
      </c>
      <c r="H29" s="157">
        <v>2518288.4700000002</v>
      </c>
      <c r="I29" s="156">
        <f t="shared" si="1"/>
        <v>0</v>
      </c>
      <c r="J29" s="243">
        <v>0</v>
      </c>
      <c r="K29" s="156">
        <f t="shared" si="2"/>
        <v>2518288.4700000002</v>
      </c>
      <c r="L29" s="158">
        <f t="shared" si="6"/>
        <v>2518288.4700000002</v>
      </c>
      <c r="M29" s="159" t="s">
        <v>137</v>
      </c>
      <c r="N29" s="160">
        <f t="shared" si="4"/>
        <v>0</v>
      </c>
      <c r="O29" s="160">
        <v>0</v>
      </c>
      <c r="P29" s="161" t="s">
        <v>28</v>
      </c>
      <c r="Q29" s="162">
        <v>1</v>
      </c>
      <c r="R29" s="163">
        <v>555000</v>
      </c>
      <c r="S29" s="164" t="s">
        <v>29</v>
      </c>
      <c r="T29" s="164" t="s">
        <v>29</v>
      </c>
      <c r="U29" s="165" t="s">
        <v>30</v>
      </c>
    </row>
    <row r="30" spans="1:21" ht="15.75" thickBot="1">
      <c r="A30" s="74"/>
      <c r="B30" s="74"/>
      <c r="C30" s="74"/>
      <c r="D30" s="74"/>
      <c r="E30" s="75"/>
      <c r="F30" s="148" t="s">
        <v>31</v>
      </c>
      <c r="G30" s="149">
        <f t="shared" ref="G30:L30" si="7">SUBTOTAL(9,G11:G29)</f>
        <v>70670162.590000004</v>
      </c>
      <c r="H30" s="149">
        <f t="shared" si="7"/>
        <v>70670162.590000004</v>
      </c>
      <c r="I30" s="149">
        <f t="shared" si="7"/>
        <v>4146700.11</v>
      </c>
      <c r="J30" s="149">
        <f t="shared" si="7"/>
        <v>4146700.11</v>
      </c>
      <c r="K30" s="149">
        <f t="shared" si="7"/>
        <v>66523462.479999997</v>
      </c>
      <c r="L30" s="149">
        <f t="shared" si="7"/>
        <v>66523462.479999997</v>
      </c>
      <c r="M30" s="77"/>
      <c r="N30" s="61"/>
      <c r="O30" s="61"/>
      <c r="P30" s="139"/>
      <c r="Q30" s="79"/>
      <c r="R30" s="79"/>
      <c r="S30" s="76"/>
      <c r="T30" s="61"/>
      <c r="U30" s="61"/>
    </row>
    <row r="31" spans="1:21" ht="15.75" thickTop="1">
      <c r="A31" s="61"/>
      <c r="B31" s="61"/>
      <c r="C31" s="121"/>
      <c r="D31" s="61"/>
      <c r="E31" s="80"/>
      <c r="F31" s="122"/>
      <c r="G31" s="140"/>
      <c r="H31" s="140"/>
      <c r="I31" s="81"/>
      <c r="J31" s="140"/>
      <c r="K31" s="81"/>
      <c r="L31" s="82"/>
      <c r="M31" s="76"/>
      <c r="N31" s="61"/>
      <c r="O31" s="60"/>
      <c r="P31" s="78"/>
      <c r="Q31" s="79"/>
      <c r="R31" s="79"/>
      <c r="S31" s="76"/>
      <c r="T31" s="61"/>
      <c r="U31" s="61"/>
    </row>
    <row r="32" spans="1:21">
      <c r="A32" s="83" t="s">
        <v>32</v>
      </c>
      <c r="B32" s="60"/>
      <c r="C32" s="60"/>
      <c r="D32" s="60"/>
      <c r="E32" s="60"/>
      <c r="F32" s="84"/>
      <c r="G32" s="141"/>
      <c r="H32" s="141"/>
      <c r="I32" s="60"/>
      <c r="J32" s="141"/>
      <c r="K32" s="142"/>
      <c r="L32" s="60"/>
      <c r="M32" s="60"/>
      <c r="N32" s="60"/>
      <c r="P32" s="60"/>
      <c r="Q32" s="60"/>
      <c r="R32" s="60"/>
      <c r="S32" s="60"/>
      <c r="T32" s="60"/>
      <c r="U32" s="60"/>
    </row>
    <row r="33" spans="7:15">
      <c r="G33" s="7"/>
      <c r="H33" s="7"/>
      <c r="J33" s="7"/>
      <c r="O33" s="133"/>
    </row>
    <row r="34" spans="7:15">
      <c r="G34" s="2"/>
      <c r="H34" s="2"/>
      <c r="I34" s="2"/>
      <c r="J34" s="2"/>
      <c r="K34" s="2"/>
    </row>
  </sheetData>
  <mergeCells count="15">
    <mergeCell ref="C2:U2"/>
    <mergeCell ref="C3:U3"/>
    <mergeCell ref="A5:B5"/>
    <mergeCell ref="C5:E5"/>
    <mergeCell ref="A6:B6"/>
    <mergeCell ref="C6:E6"/>
    <mergeCell ref="T9:U9"/>
    <mergeCell ref="K9:L9"/>
    <mergeCell ref="P10:Q10"/>
    <mergeCell ref="A7:B7"/>
    <mergeCell ref="C7:E7"/>
    <mergeCell ref="A8:B8"/>
    <mergeCell ref="C8:E8"/>
    <mergeCell ref="G9:H9"/>
    <mergeCell ref="I9:J9"/>
  </mergeCells>
  <pageMargins left="0.39370078740157483" right="0.39370078740157483" top="0.74803149606299213" bottom="0.55118110236220474" header="0.31496062992125984" footer="0.31496062992125984"/>
  <pageSetup scale="5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5"/>
  <sheetViews>
    <sheetView topLeftCell="A7" workbookViewId="0">
      <selection activeCell="Q24" sqref="Q24"/>
    </sheetView>
  </sheetViews>
  <sheetFormatPr baseColWidth="10" defaultRowHeight="15"/>
  <cols>
    <col min="3" max="3" width="16.42578125" customWidth="1"/>
    <col min="4" max="4" width="0" hidden="1" customWidth="1"/>
    <col min="6" max="6" width="36.85546875" customWidth="1"/>
    <col min="7" max="7" width="13.42578125" customWidth="1"/>
    <col min="8" max="8" width="0" hidden="1" customWidth="1"/>
    <col min="9" max="9" width="13.28515625" customWidth="1"/>
    <col min="10" max="10" width="0" hidden="1" customWidth="1"/>
    <col min="11" max="11" width="14" customWidth="1"/>
    <col min="12" max="12" width="15.7109375" hidden="1" customWidth="1"/>
    <col min="19" max="19" width="13.42578125" customWidth="1"/>
    <col min="21" max="21" width="13.42578125" customWidth="1"/>
  </cols>
  <sheetData>
    <row r="2" spans="1:21" ht="52.5" customHeight="1">
      <c r="C2" s="366" t="s">
        <v>46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1" ht="20.25" customHeight="1">
      <c r="C3" s="367" t="s">
        <v>87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ht="18.75">
      <c r="C4" s="367" t="s">
        <v>88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</row>
    <row r="5" spans="1:21" ht="18.75">
      <c r="C5" s="367" t="s">
        <v>89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</row>
    <row r="7" spans="1:21" ht="15.75" thickBot="1"/>
    <row r="8" spans="1:21" ht="18.75">
      <c r="A8" s="368" t="s">
        <v>33</v>
      </c>
      <c r="B8" s="369"/>
      <c r="C8" s="374">
        <v>606119992</v>
      </c>
      <c r="D8" s="374"/>
      <c r="E8" s="375"/>
      <c r="F8" s="2"/>
      <c r="G8" s="2"/>
      <c r="H8" s="2"/>
    </row>
    <row r="9" spans="1:21" ht="18.75">
      <c r="A9" s="372" t="s">
        <v>45</v>
      </c>
      <c r="B9" s="373"/>
      <c r="C9" s="376">
        <f>G21</f>
        <v>606119992</v>
      </c>
      <c r="D9" s="376"/>
      <c r="E9" s="377"/>
      <c r="F9" s="2"/>
      <c r="G9" s="2"/>
      <c r="H9" s="2"/>
    </row>
    <row r="10" spans="1:21" ht="18.75">
      <c r="A10" s="355" t="s">
        <v>2</v>
      </c>
      <c r="B10" s="356"/>
      <c r="C10" s="376">
        <f>I21</f>
        <v>116261102.83</v>
      </c>
      <c r="D10" s="376"/>
      <c r="E10" s="377"/>
      <c r="F10" s="2"/>
      <c r="G10" s="2"/>
      <c r="H10" s="2"/>
    </row>
    <row r="11" spans="1:21" ht="19.5" thickBot="1">
      <c r="A11" s="359" t="s">
        <v>8</v>
      </c>
      <c r="B11" s="360"/>
      <c r="C11" s="361">
        <f>C9-C10</f>
        <v>489858889.17000002</v>
      </c>
      <c r="D11" s="361"/>
      <c r="E11" s="362"/>
      <c r="F11" s="2"/>
      <c r="G11" s="2"/>
      <c r="H11" s="2"/>
    </row>
    <row r="14" spans="1:21" ht="15.75" thickBot="1"/>
    <row r="15" spans="1:21" ht="16.5" thickTop="1" thickBot="1">
      <c r="A15" s="55"/>
      <c r="B15" s="55"/>
      <c r="C15" s="55"/>
      <c r="D15" s="55"/>
      <c r="E15" s="56"/>
      <c r="F15" s="55"/>
      <c r="G15" s="363" t="s">
        <v>9</v>
      </c>
      <c r="H15" s="378"/>
      <c r="I15" s="365" t="s">
        <v>10</v>
      </c>
      <c r="J15" s="378"/>
      <c r="K15" s="379" t="s">
        <v>11</v>
      </c>
      <c r="L15" s="379"/>
      <c r="M15" s="134"/>
      <c r="N15" s="57"/>
      <c r="O15" s="57"/>
      <c r="P15" s="58"/>
      <c r="Q15" s="58"/>
      <c r="R15" s="58"/>
      <c r="S15" s="59"/>
      <c r="T15" s="57"/>
      <c r="U15" s="127" t="s">
        <v>93</v>
      </c>
    </row>
    <row r="16" spans="1:21" ht="26.25" customHeight="1" thickBot="1">
      <c r="A16" s="187" t="s">
        <v>12</v>
      </c>
      <c r="B16" s="135" t="s">
        <v>13</v>
      </c>
      <c r="C16" s="135" t="s">
        <v>14</v>
      </c>
      <c r="D16" s="135" t="s">
        <v>15</v>
      </c>
      <c r="E16" s="188" t="s">
        <v>16</v>
      </c>
      <c r="F16" s="135" t="s">
        <v>17</v>
      </c>
      <c r="G16" s="189" t="s">
        <v>18</v>
      </c>
      <c r="H16" s="189" t="s">
        <v>74</v>
      </c>
      <c r="I16" s="190" t="s">
        <v>18</v>
      </c>
      <c r="J16" s="190" t="s">
        <v>74</v>
      </c>
      <c r="K16" s="190" t="s">
        <v>18</v>
      </c>
      <c r="L16" s="191" t="s">
        <v>74</v>
      </c>
      <c r="M16" s="135" t="s">
        <v>20</v>
      </c>
      <c r="N16" s="135" t="s">
        <v>21</v>
      </c>
      <c r="O16" s="135" t="s">
        <v>22</v>
      </c>
      <c r="P16" s="380" t="s">
        <v>23</v>
      </c>
      <c r="Q16" s="381"/>
      <c r="R16" s="227" t="s">
        <v>24</v>
      </c>
      <c r="S16" s="135" t="s">
        <v>25</v>
      </c>
      <c r="T16" s="135" t="s">
        <v>26</v>
      </c>
      <c r="U16" s="136" t="s">
        <v>27</v>
      </c>
    </row>
    <row r="17" spans="1:21" ht="63.75" customHeight="1" thickTop="1">
      <c r="A17" s="192" t="s">
        <v>75</v>
      </c>
      <c r="B17" s="193">
        <v>44229</v>
      </c>
      <c r="C17" s="194" t="s">
        <v>76</v>
      </c>
      <c r="D17" s="195" t="s">
        <v>35</v>
      </c>
      <c r="E17" s="196" t="s">
        <v>77</v>
      </c>
      <c r="F17" s="197" t="s">
        <v>78</v>
      </c>
      <c r="G17" s="198">
        <f t="shared" ref="G17:G19" si="0">H17</f>
        <v>501301395.23000002</v>
      </c>
      <c r="H17" s="199">
        <v>501301395.23000002</v>
      </c>
      <c r="I17" s="198">
        <f t="shared" ref="I17:I19" si="1">J17</f>
        <v>111353247.59</v>
      </c>
      <c r="J17" s="198">
        <f>73019177.81+38334069.78</f>
        <v>111353247.59</v>
      </c>
      <c r="K17" s="198">
        <f t="shared" ref="K17:K18" si="2">L17</f>
        <v>389948147.63999999</v>
      </c>
      <c r="L17" s="200">
        <f t="shared" ref="L17:L18" si="3">H17-J17</f>
        <v>389948147.63999999</v>
      </c>
      <c r="M17" s="201" t="s">
        <v>79</v>
      </c>
      <c r="N17" s="229">
        <f>I17/G17</f>
        <v>0.22212834165145398</v>
      </c>
      <c r="O17" s="229">
        <f>N17</f>
        <v>0.22212834165145398</v>
      </c>
      <c r="P17" s="202" t="s">
        <v>80</v>
      </c>
      <c r="Q17" s="203">
        <v>1</v>
      </c>
      <c r="R17" s="128">
        <v>877190</v>
      </c>
      <c r="S17" s="204" t="s">
        <v>29</v>
      </c>
      <c r="T17" s="204" t="s">
        <v>29</v>
      </c>
      <c r="U17" s="205" t="s">
        <v>30</v>
      </c>
    </row>
    <row r="18" spans="1:21" ht="86.25" customHeight="1">
      <c r="A18" s="147" t="s">
        <v>75</v>
      </c>
      <c r="B18" s="206">
        <v>44252</v>
      </c>
      <c r="C18" s="207" t="s">
        <v>81</v>
      </c>
      <c r="D18" s="63" t="s">
        <v>35</v>
      </c>
      <c r="E18" s="64" t="s">
        <v>82</v>
      </c>
      <c r="F18" s="208" t="s">
        <v>83</v>
      </c>
      <c r="G18" s="66">
        <f t="shared" si="0"/>
        <v>19800000</v>
      </c>
      <c r="H18" s="209">
        <v>19800000</v>
      </c>
      <c r="I18" s="66">
        <f t="shared" si="1"/>
        <v>0</v>
      </c>
      <c r="J18" s="66">
        <v>0</v>
      </c>
      <c r="K18" s="66">
        <f t="shared" si="2"/>
        <v>19800000</v>
      </c>
      <c r="L18" s="68">
        <f t="shared" si="3"/>
        <v>19800000</v>
      </c>
      <c r="M18" s="210" t="s">
        <v>79</v>
      </c>
      <c r="N18" s="228">
        <f>I18/G18</f>
        <v>0</v>
      </c>
      <c r="O18" s="228">
        <f>N18</f>
        <v>0</v>
      </c>
      <c r="P18" s="70" t="s">
        <v>80</v>
      </c>
      <c r="Q18" s="71">
        <v>1</v>
      </c>
      <c r="R18" s="72">
        <v>877190</v>
      </c>
      <c r="S18" s="204" t="s">
        <v>29</v>
      </c>
      <c r="T18" s="204" t="s">
        <v>29</v>
      </c>
      <c r="U18" s="205" t="s">
        <v>30</v>
      </c>
    </row>
    <row r="19" spans="1:21" ht="90" customHeight="1">
      <c r="A19" s="211" t="s">
        <v>75</v>
      </c>
      <c r="B19" s="193">
        <v>44252</v>
      </c>
      <c r="C19" s="194" t="s">
        <v>84</v>
      </c>
      <c r="D19" s="212"/>
      <c r="E19" s="213" t="s">
        <v>85</v>
      </c>
      <c r="F19" s="197" t="s">
        <v>86</v>
      </c>
      <c r="G19" s="66">
        <f t="shared" si="0"/>
        <v>85018596.769999996</v>
      </c>
      <c r="H19" s="199">
        <v>85018596.769999996</v>
      </c>
      <c r="I19" s="66">
        <f t="shared" si="1"/>
        <v>4907855.24</v>
      </c>
      <c r="J19" s="66">
        <v>4907855.24</v>
      </c>
      <c r="K19" s="66">
        <f>G19-I19</f>
        <v>80110741.530000001</v>
      </c>
      <c r="L19" s="214"/>
      <c r="M19" s="201" t="s">
        <v>79</v>
      </c>
      <c r="N19" s="85">
        <f>I19/G19</f>
        <v>5.7726843613723412E-2</v>
      </c>
      <c r="O19" s="85">
        <f>I19/G19</f>
        <v>5.7726843613723412E-2</v>
      </c>
      <c r="P19" s="215" t="s">
        <v>80</v>
      </c>
      <c r="Q19" s="216">
        <v>1</v>
      </c>
      <c r="R19" s="217">
        <v>877190</v>
      </c>
      <c r="S19" s="204" t="s">
        <v>29</v>
      </c>
      <c r="T19" s="204" t="s">
        <v>29</v>
      </c>
      <c r="U19" s="205" t="s">
        <v>30</v>
      </c>
    </row>
    <row r="20" spans="1:21" ht="15.75" thickBot="1">
      <c r="A20" s="150"/>
      <c r="B20" s="151"/>
      <c r="C20" s="152"/>
      <c r="D20" s="153"/>
      <c r="E20" s="154"/>
      <c r="F20" s="218"/>
      <c r="G20" s="156"/>
      <c r="H20" s="157"/>
      <c r="I20" s="156"/>
      <c r="J20" s="157"/>
      <c r="K20" s="156"/>
      <c r="L20" s="158"/>
      <c r="M20" s="159"/>
      <c r="N20" s="160"/>
      <c r="O20" s="160"/>
      <c r="P20" s="161"/>
      <c r="Q20" s="162"/>
      <c r="R20" s="163"/>
      <c r="S20" s="164"/>
      <c r="T20" s="164"/>
      <c r="U20" s="165"/>
    </row>
    <row r="21" spans="1:21" ht="15.75" thickBot="1">
      <c r="A21" s="74"/>
      <c r="B21" s="74"/>
      <c r="C21" s="74"/>
      <c r="D21" s="74"/>
      <c r="E21" s="75"/>
      <c r="F21" s="148" t="s">
        <v>31</v>
      </c>
      <c r="G21" s="149">
        <f>SUM(G17:G20)</f>
        <v>606119992</v>
      </c>
      <c r="H21" s="149">
        <f>SUM(H17:H20)</f>
        <v>606119992</v>
      </c>
      <c r="I21" s="149">
        <f>SUM(I17:I20)</f>
        <v>116261102.83</v>
      </c>
      <c r="J21" s="149">
        <f>SUM(J17:J20)</f>
        <v>116261102.83</v>
      </c>
      <c r="K21" s="149">
        <f>SUM(K17:K20)</f>
        <v>489858889.16999996</v>
      </c>
      <c r="L21" s="149">
        <f>SUBTOTAL(9,L18:L20)</f>
        <v>19800000</v>
      </c>
      <c r="M21" s="77"/>
      <c r="N21" s="61"/>
      <c r="O21" s="61"/>
      <c r="P21" s="139"/>
      <c r="Q21" s="79"/>
      <c r="R21" s="79"/>
      <c r="S21" s="76"/>
      <c r="T21" s="61"/>
      <c r="U21" s="61"/>
    </row>
    <row r="22" spans="1:21" ht="15.75" thickTop="1">
      <c r="A22" s="219"/>
      <c r="B22" s="219"/>
      <c r="C22" s="220"/>
      <c r="D22" s="221"/>
      <c r="E22" s="219"/>
      <c r="F22" s="222"/>
      <c r="G22" s="140"/>
      <c r="H22" s="140"/>
      <c r="I22" s="81"/>
      <c r="J22" s="81"/>
      <c r="K22" s="81"/>
      <c r="L22" s="82"/>
      <c r="M22" s="76"/>
      <c r="N22" s="61"/>
      <c r="O22" s="61"/>
      <c r="P22" s="78"/>
      <c r="Q22" s="79"/>
      <c r="R22" s="79"/>
      <c r="S22" s="76"/>
      <c r="T22" s="61"/>
      <c r="U22" s="61"/>
    </row>
    <row r="23" spans="1:21">
      <c r="A23" s="83" t="s">
        <v>32</v>
      </c>
      <c r="B23" s="60"/>
      <c r="C23" s="60"/>
      <c r="D23" s="60"/>
      <c r="E23" s="60"/>
      <c r="F23" s="84"/>
      <c r="G23" s="141"/>
      <c r="H23" s="141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>
      <c r="G24" s="7"/>
      <c r="H24" s="7"/>
    </row>
    <row r="25" spans="1:21">
      <c r="G25" s="223"/>
      <c r="H25" s="223"/>
      <c r="I25" s="223"/>
      <c r="J25" s="223"/>
      <c r="K25" s="223"/>
      <c r="N25" s="133"/>
      <c r="O25" s="133"/>
    </row>
  </sheetData>
  <mergeCells count="16">
    <mergeCell ref="G15:H15"/>
    <mergeCell ref="I15:J15"/>
    <mergeCell ref="K15:L15"/>
    <mergeCell ref="P16:Q16"/>
    <mergeCell ref="C2:U2"/>
    <mergeCell ref="C3:U3"/>
    <mergeCell ref="C4:U4"/>
    <mergeCell ref="C5:U5"/>
    <mergeCell ref="A11:B11"/>
    <mergeCell ref="C11:E11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scale="4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workbookViewId="0">
      <selection activeCell="F13" sqref="F13"/>
    </sheetView>
  </sheetViews>
  <sheetFormatPr baseColWidth="10" defaultRowHeight="15"/>
  <cols>
    <col min="3" max="3" width="14.85546875" customWidth="1"/>
    <col min="4" max="4" width="0" hidden="1" customWidth="1"/>
    <col min="5" max="5" width="6.28515625" customWidth="1"/>
    <col min="6" max="6" width="33" customWidth="1"/>
    <col min="7" max="7" width="14" customWidth="1"/>
    <col min="8" max="8" width="13.85546875" hidden="1" customWidth="1"/>
    <col min="9" max="9" width="13.7109375" customWidth="1"/>
    <col min="10" max="10" width="11.42578125" hidden="1" customWidth="1"/>
    <col min="11" max="11" width="15.42578125" customWidth="1"/>
    <col min="12" max="12" width="0" hidden="1" customWidth="1"/>
    <col min="13" max="13" width="13.85546875" customWidth="1"/>
  </cols>
  <sheetData>
    <row r="2" spans="1:23" ht="23.25">
      <c r="A2" s="385"/>
      <c r="B2" s="385"/>
      <c r="C2" s="366" t="s">
        <v>46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23" ht="18.75">
      <c r="A3" s="385"/>
      <c r="B3" s="385"/>
      <c r="C3" s="386" t="s">
        <v>150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246"/>
      <c r="W3" s="246"/>
    </row>
    <row r="4" spans="1:23" ht="18.75">
      <c r="A4" s="133"/>
      <c r="B4" s="133"/>
      <c r="C4" s="386" t="s">
        <v>169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246"/>
      <c r="W4" s="246"/>
    </row>
    <row r="5" spans="1:23" ht="18.75">
      <c r="A5" s="133"/>
      <c r="B5" s="133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246"/>
      <c r="W5" s="246"/>
    </row>
    <row r="6" spans="1:23" ht="15.75" thickBot="1">
      <c r="A6" s="247"/>
      <c r="B6" s="247"/>
      <c r="F6" s="248"/>
      <c r="K6" s="247"/>
      <c r="L6" s="133"/>
      <c r="M6" s="133"/>
      <c r="R6" s="28"/>
    </row>
    <row r="7" spans="1:23" s="26" customFormat="1" ht="18.75">
      <c r="A7" s="368" t="s">
        <v>33</v>
      </c>
      <c r="B7" s="369"/>
      <c r="C7" s="374">
        <v>222467110</v>
      </c>
      <c r="D7" s="374"/>
      <c r="E7" s="375"/>
      <c r="F7" s="31"/>
      <c r="K7" s="32"/>
      <c r="L7" s="23"/>
      <c r="M7" s="23"/>
      <c r="R7" s="28"/>
    </row>
    <row r="8" spans="1:23" s="26" customFormat="1" ht="18.75">
      <c r="A8" s="372" t="s">
        <v>45</v>
      </c>
      <c r="B8" s="373"/>
      <c r="C8" s="376">
        <f>G19</f>
        <v>15127763.439999999</v>
      </c>
      <c r="D8" s="376"/>
      <c r="E8" s="377"/>
      <c r="F8" s="31"/>
      <c r="K8" s="32"/>
      <c r="L8" s="23"/>
      <c r="M8" s="23"/>
      <c r="R8" s="28"/>
    </row>
    <row r="9" spans="1:23" s="26" customFormat="1" ht="18.75">
      <c r="A9" s="355" t="s">
        <v>2</v>
      </c>
      <c r="B9" s="356"/>
      <c r="C9" s="376">
        <f>I19</f>
        <v>0</v>
      </c>
      <c r="D9" s="376"/>
      <c r="E9" s="377"/>
      <c r="F9" s="31"/>
      <c r="K9" s="32"/>
      <c r="L9" s="23"/>
      <c r="M9" s="23"/>
      <c r="R9" s="28"/>
    </row>
    <row r="10" spans="1:23" s="26" customFormat="1" ht="19.5" thickBot="1">
      <c r="A10" s="359" t="s">
        <v>8</v>
      </c>
      <c r="B10" s="360"/>
      <c r="C10" s="361">
        <f>C7-C8</f>
        <v>207339346.56</v>
      </c>
      <c r="D10" s="361"/>
      <c r="E10" s="362"/>
      <c r="F10" s="100"/>
      <c r="G10" s="31"/>
      <c r="H10" s="31"/>
      <c r="I10" s="31"/>
      <c r="K10" s="32"/>
      <c r="L10" s="23"/>
      <c r="M10" s="23"/>
      <c r="R10" s="28"/>
    </row>
    <row r="14" spans="1:23" ht="19.5" thickBot="1">
      <c r="L14" s="249"/>
      <c r="M14" s="249"/>
      <c r="P14" s="247"/>
      <c r="T14" s="250"/>
      <c r="U14" s="251" t="s">
        <v>93</v>
      </c>
    </row>
    <row r="15" spans="1:23" ht="16.5" thickTop="1" thickBot="1">
      <c r="A15" s="252"/>
      <c r="B15" s="252"/>
      <c r="C15" s="252"/>
      <c r="D15" s="252"/>
      <c r="E15" s="252"/>
      <c r="F15" s="252"/>
      <c r="G15" s="253" t="s">
        <v>9</v>
      </c>
      <c r="H15" s="254"/>
      <c r="I15" s="255" t="s">
        <v>10</v>
      </c>
      <c r="J15" s="254"/>
      <c r="K15" s="256" t="s">
        <v>11</v>
      </c>
      <c r="L15" s="257" t="s">
        <v>151</v>
      </c>
      <c r="M15" s="258"/>
      <c r="N15" s="259"/>
      <c r="O15" s="259"/>
      <c r="P15" s="259"/>
      <c r="Q15" s="259"/>
      <c r="R15" s="259"/>
      <c r="S15" s="260"/>
      <c r="T15" s="259"/>
      <c r="U15" s="259"/>
    </row>
    <row r="16" spans="1:23" ht="24" thickTop="1" thickBot="1">
      <c r="A16" s="261" t="s">
        <v>12</v>
      </c>
      <c r="B16" s="262" t="s">
        <v>13</v>
      </c>
      <c r="C16" s="262" t="s">
        <v>14</v>
      </c>
      <c r="D16" s="262" t="s">
        <v>152</v>
      </c>
      <c r="E16" s="262" t="s">
        <v>153</v>
      </c>
      <c r="F16" s="262" t="s">
        <v>17</v>
      </c>
      <c r="G16" s="263" t="s">
        <v>18</v>
      </c>
      <c r="H16" s="263" t="s">
        <v>154</v>
      </c>
      <c r="I16" s="263" t="s">
        <v>18</v>
      </c>
      <c r="J16" s="263" t="s">
        <v>154</v>
      </c>
      <c r="K16" s="263" t="s">
        <v>18</v>
      </c>
      <c r="L16" s="263" t="s">
        <v>151</v>
      </c>
      <c r="M16" s="262" t="s">
        <v>20</v>
      </c>
      <c r="N16" s="262" t="s">
        <v>155</v>
      </c>
      <c r="O16" s="262" t="s">
        <v>156</v>
      </c>
      <c r="P16" s="382" t="s">
        <v>23</v>
      </c>
      <c r="Q16" s="383"/>
      <c r="R16" s="262" t="s">
        <v>24</v>
      </c>
      <c r="S16" s="262" t="s">
        <v>157</v>
      </c>
      <c r="T16" s="262" t="s">
        <v>26</v>
      </c>
      <c r="U16" s="264" t="s">
        <v>27</v>
      </c>
    </row>
    <row r="17" spans="1:21" s="28" customFormat="1" ht="57">
      <c r="A17" s="168" t="s">
        <v>158</v>
      </c>
      <c r="B17" s="167">
        <v>44285</v>
      </c>
      <c r="C17" s="91" t="s">
        <v>159</v>
      </c>
      <c r="D17" s="169" t="s">
        <v>160</v>
      </c>
      <c r="E17" s="238" t="s">
        <v>161</v>
      </c>
      <c r="F17" s="265" t="s">
        <v>162</v>
      </c>
      <c r="G17" s="171">
        <v>15127763.439999999</v>
      </c>
      <c r="H17" s="266">
        <v>1931571.54</v>
      </c>
      <c r="I17" s="171">
        <f t="shared" ref="I17" si="0">J17</f>
        <v>0</v>
      </c>
      <c r="J17" s="171">
        <v>0</v>
      </c>
      <c r="K17" s="267">
        <f>G17-I17</f>
        <v>15127763.439999999</v>
      </c>
      <c r="L17" s="268">
        <f>I17</f>
        <v>0</v>
      </c>
      <c r="M17" s="174" t="s">
        <v>163</v>
      </c>
      <c r="N17" s="269">
        <f t="shared" ref="N17" si="1">I17/G17</f>
        <v>0</v>
      </c>
      <c r="O17" s="269">
        <v>0</v>
      </c>
      <c r="P17" s="270" t="s">
        <v>164</v>
      </c>
      <c r="Q17" s="177">
        <v>1497</v>
      </c>
      <c r="R17" s="271" t="s">
        <v>165</v>
      </c>
      <c r="S17" s="91" t="s">
        <v>166</v>
      </c>
      <c r="T17" s="91" t="s">
        <v>167</v>
      </c>
      <c r="U17" s="91" t="s">
        <v>167</v>
      </c>
    </row>
    <row r="18" spans="1:21" s="284" customFormat="1" ht="13.5" thickBot="1">
      <c r="A18" s="384"/>
      <c r="B18" s="384"/>
      <c r="C18" s="384"/>
      <c r="D18" s="384"/>
      <c r="E18" s="384"/>
      <c r="F18" s="384"/>
      <c r="G18" s="272"/>
      <c r="H18" s="273"/>
      <c r="I18" s="274"/>
      <c r="J18" s="275"/>
      <c r="K18" s="276"/>
      <c r="L18" s="277"/>
      <c r="M18" s="278"/>
      <c r="N18" s="279"/>
      <c r="O18" s="279"/>
      <c r="P18" s="280"/>
      <c r="Q18" s="281"/>
      <c r="R18" s="282"/>
      <c r="S18" s="283"/>
      <c r="T18" s="283"/>
      <c r="U18" s="283"/>
    </row>
    <row r="19" spans="1:21" s="284" customFormat="1" ht="14.25" thickTop="1" thickBot="1">
      <c r="A19" s="285"/>
      <c r="B19" s="286"/>
      <c r="C19" s="283"/>
      <c r="D19" s="287"/>
      <c r="E19" s="287"/>
      <c r="F19" s="288" t="s">
        <v>31</v>
      </c>
      <c r="G19" s="289">
        <f>SUM(G17:G18)</f>
        <v>15127763.439999999</v>
      </c>
      <c r="H19" s="290">
        <f>SUM(H17:H17)</f>
        <v>1931571.54</v>
      </c>
      <c r="I19" s="290">
        <f>SUM(I17:I18)</f>
        <v>0</v>
      </c>
      <c r="J19" s="290">
        <f>SUM(J17:J18)</f>
        <v>0</v>
      </c>
      <c r="K19" s="290">
        <f>SUM(K17:K17)</f>
        <v>15127763.439999999</v>
      </c>
      <c r="L19" s="290">
        <f>SUM(L17:L17)</f>
        <v>0</v>
      </c>
      <c r="M19" s="279"/>
      <c r="N19" s="279"/>
      <c r="O19" s="291"/>
      <c r="P19" s="292"/>
      <c r="Q19" s="281"/>
      <c r="R19" s="282"/>
      <c r="S19" s="283"/>
      <c r="T19" s="283"/>
      <c r="U19" s="283"/>
    </row>
    <row r="20" spans="1:21" s="296" customFormat="1" ht="13.5" thickTop="1">
      <c r="A20" s="285"/>
      <c r="B20" s="286"/>
      <c r="C20" s="283"/>
      <c r="D20" s="287"/>
      <c r="E20" s="287"/>
      <c r="F20" s="293"/>
      <c r="G20" s="294"/>
      <c r="H20" s="295"/>
      <c r="I20" s="295"/>
      <c r="J20" s="295"/>
      <c r="K20" s="295"/>
      <c r="L20" s="295"/>
      <c r="M20" s="279"/>
      <c r="N20" s="279"/>
      <c r="O20" s="291"/>
      <c r="P20" s="292"/>
      <c r="Q20" s="281"/>
      <c r="R20" s="282"/>
      <c r="S20" s="283"/>
      <c r="T20" s="283"/>
      <c r="U20" s="283"/>
    </row>
    <row r="21" spans="1:21" s="284" customFormat="1" ht="12.75">
      <c r="A21" s="297" t="s">
        <v>168</v>
      </c>
      <c r="I21" s="298"/>
      <c r="J21" s="275"/>
      <c r="P21" s="299"/>
      <c r="Q21" s="300"/>
    </row>
  </sheetData>
  <mergeCells count="14">
    <mergeCell ref="A18:F18"/>
    <mergeCell ref="A2:B3"/>
    <mergeCell ref="C2:U2"/>
    <mergeCell ref="C3:U3"/>
    <mergeCell ref="A7:B7"/>
    <mergeCell ref="C7:E7"/>
    <mergeCell ref="A8:B8"/>
    <mergeCell ref="C8:E8"/>
    <mergeCell ref="C4:U4"/>
    <mergeCell ref="A9:B9"/>
    <mergeCell ref="C9:E9"/>
    <mergeCell ref="A10:B10"/>
    <mergeCell ref="C10:E10"/>
    <mergeCell ref="P16:Q16"/>
  </mergeCells>
  <pageMargins left="0.51181102362204722" right="0.51181102362204722" top="0.74803149606299213" bottom="0.51181102362204722" header="0.31496062992125984" footer="0.31496062992125984"/>
  <pageSetup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</vt:lpstr>
      <vt:lpstr>PDM</vt:lpstr>
      <vt:lpstr>FORTAMUNDF</vt:lpstr>
      <vt:lpstr>FISMDF</vt:lpstr>
      <vt:lpstr>PDM!Títulos_a_imprimir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Rosario Renteria Blanco</cp:lastModifiedBy>
  <cp:lastPrinted>2021-04-12T19:42:16Z</cp:lastPrinted>
  <dcterms:created xsi:type="dcterms:W3CDTF">2018-01-26T00:48:08Z</dcterms:created>
  <dcterms:modified xsi:type="dcterms:W3CDTF">2021-04-22T16:33:29Z</dcterms:modified>
</cp:coreProperties>
</file>